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2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18" r:id="rId18"/>
    <sheet name="Sheet2" sheetId="19" r:id="rId19"/>
    <sheet name="Sheet3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<sst xmlns="http://schemas.openxmlformats.org/spreadsheetml/2006/main" count="2404" uniqueCount="504">
  <si>
    <t>预算01-1表</t>
  </si>
  <si>
    <t>2025年财务收支预算总表部门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</si>
  <si>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</si>
  <si>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</si>
  <si>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</si>
  <si>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</si>
  <si>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</si>
  <si>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</si>
  <si>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</si>
  <si>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</si>
  <si>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</si>
  <si>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</si>
  <si>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</si>
  <si>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</si>
  <si>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</si>
  <si>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</si>
  <si>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</si>
  <si>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</si>
  <si>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</si>
  <si>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</si>
  <si>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</si>
  <si>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</si>
  <si>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</si>
  <si>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</si>
  <si>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</si>
  <si>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</si>
  <si>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</si>
  <si>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</si>
  <si>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</si>
  <si>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</si>
  <si>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</si>
  <si>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</si>
  <si>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</si>
  <si>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</si>
  <si>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</si>
  <si>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</si>
  <si>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</si>
  <si>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</si>
  <si>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</si>
  <si>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</si>
  <si>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</si>
  <si>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</si>
  <si>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</si>
  <si>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</si>
  <si>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</si>
  <si>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</si>
  <si>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</si>
  <si>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</si>
  <si>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</si>
  <si>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</si>
  <si>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</si>
  <si>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</si>
  <si>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</si>
  <si>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</si>
  <si>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</si>
  <si>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</si>
  <si>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</si>
  <si>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</si>
  <si>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</si>
  <si>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</si>
  <si>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</si>
  <si>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</si>
  <si>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</si>
  <si>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</si>
  <si>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</si>
  <si>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</si>
  <si>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</si>
  <si>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</si>
  <si>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</si>
  <si>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</si>
  <si>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</si>
  <si>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</si>
  <si>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</si>
  <si>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</si>
  <si>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</si>
  <si>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</si>
  <si>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</si>
  <si>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</si>
  <si>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</si>
  <si>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</si>
  <si>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</si>
  <si>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</si>
  <si>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</si>
  <si>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</si>
  <si>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</si>
  <si>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</si>
  <si>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</si>
  <si>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</si>
  <si>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</si>
  <si>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</si>
  <si>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580</t>
  </si>
  <si>
    <t>维西傈僳族自治县维登乡人民政府</t>
  </si>
  <si>
    <t>580006</t>
  </si>
  <si>
    <t>维登乡人大</t>
  </si>
  <si>
    <t>580008</t>
  </si>
  <si>
    <t>维登乡党委</t>
  </si>
  <si>
    <t>580001</t>
  </si>
  <si>
    <t>580005</t>
  </si>
  <si>
    <t>维登乡团委妇联</t>
  </si>
  <si>
    <t>580011</t>
  </si>
  <si>
    <t>维登乡财政</t>
  </si>
  <si>
    <t>580010</t>
  </si>
  <si>
    <t>维登乡科委</t>
  </si>
  <si>
    <t>580009</t>
  </si>
  <si>
    <t>维登乡文化</t>
  </si>
  <si>
    <t>580013</t>
  </si>
  <si>
    <t>维登乡农业</t>
  </si>
  <si>
    <t>580007</t>
  </si>
  <si>
    <t>维登乡水利</t>
  </si>
  <si>
    <t>580002</t>
  </si>
  <si>
    <t>维登乡林管所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</si>
  <si>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</si>
  <si>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</si>
  <si>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</si>
  <si>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</si>
  <si>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</si>
  <si>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</si>
  <si>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</si>
  <si>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</si>
  <si>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</si>
  <si>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</si>
  <si>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</si>
  <si>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</si>
  <si>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</si>
  <si>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</si>
  <si>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</si>
  <si>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</si>
  <si>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</si>
  <si>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</si>
  <si>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</si>
  <si>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</si>
  <si>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</si>
  <si>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2010399</t>
  </si>
  <si>
    <t>其他政府办公厅（室）及相关机构事务支出</t>
  </si>
  <si>
    <t>20106</t>
  </si>
  <si>
    <t>财政事务</t>
  </si>
  <si>
    <t>2010650</t>
  </si>
  <si>
    <t>事业运行</t>
  </si>
  <si>
    <t>20111</t>
  </si>
  <si>
    <t>纪检监察事务</t>
  </si>
  <si>
    <t>2011101</t>
  </si>
  <si>
    <t>20129</t>
  </si>
  <si>
    <t>群众团体事务</t>
  </si>
  <si>
    <t>2012901</t>
  </si>
  <si>
    <t>20131</t>
  </si>
  <si>
    <t>党委办公厅（室）及相关机构事务</t>
  </si>
  <si>
    <t>2013101</t>
  </si>
  <si>
    <t>2013199</t>
  </si>
  <si>
    <t>其他党委办公厅（室）及相关机构事务支出</t>
  </si>
  <si>
    <t>206</t>
  </si>
  <si>
    <t>科学技术支出</t>
  </si>
  <si>
    <t>20601</t>
  </si>
  <si>
    <t>科学技术管理事务</t>
  </si>
  <si>
    <t>2060101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</si>
  <si>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</si>
  <si>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</si>
  <si>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</si>
  <si>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</si>
  <si>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</si>
  <si>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</si>
  <si>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</si>
  <si>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</si>
  <si>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</si>
  <si>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</si>
  <si>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</si>
  <si>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</si>
  <si>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</si>
  <si>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</si>
  <si>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</si>
  <si>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</si>
  <si>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</si>
  <si>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</si>
  <si>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</si>
  <si>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</si>
  <si>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</si>
  <si>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</si>
  <si>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</si>
  <si>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</si>
  <si>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</si>
  <si>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</si>
  <si>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</si>
  <si>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</si>
  <si>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</si>
  <si>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</si>
  <si>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</si>
  <si>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</si>
  <si>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</si>
  <si>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</si>
  <si>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</si>
  <si>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21302</t>
  </si>
  <si>
    <t>林业和草原</t>
  </si>
  <si>
    <t>2130204</t>
  </si>
  <si>
    <t>事业机构</t>
  </si>
  <si>
    <t>21303</t>
  </si>
  <si>
    <t>水利</t>
  </si>
  <si>
    <t>2130317</t>
  </si>
  <si>
    <t>水利技术推广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</si>
  <si>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</si>
  <si>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</si>
  <si>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</si>
  <si>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</si>
  <si>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</si>
  <si>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</si>
  <si>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</si>
  <si>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</si>
  <si>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</si>
  <si>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</si>
  <si>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</si>
  <si>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</si>
  <si>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</si>
  <si>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</si>
  <si>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</si>
  <si>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</si>
  <si>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合  计</t>
  </si>
  <si>
    <t>预算02-1表</t>
  </si>
  <si>
    <t>2025年部门财政拨款收支预算总表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</si>
  <si>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</si>
  <si>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</si>
  <si>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</si>
  <si>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</si>
  <si>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</si>
  <si>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</si>
  <si>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</si>
  <si>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</si>
  <si>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</si>
  <si>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</si>
  <si>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</si>
  <si>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</si>
  <si>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</si>
  <si>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</si>
  <si>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</si>
  <si>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</si>
  <si>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</si>
  <si>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</si>
  <si>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</si>
  <si>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</si>
  <si>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</si>
  <si>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</si>
  <si>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</si>
  <si>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</si>
  <si>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</si>
  <si>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</si>
  <si>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</si>
  <si>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</si>
  <si>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</si>
  <si>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</si>
  <si>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</si>
  <si>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</si>
  <si>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</si>
  <si>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</si>
  <si>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</si>
  <si>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</si>
  <si>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</si>
  <si>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</si>
  <si>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</si>
  <si>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</si>
  <si>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</si>
  <si>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</si>
  <si>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</si>
  <si>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</si>
  <si>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</si>
  <si>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</si>
  <si>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</si>
  <si>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</si>
  <si>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533423210000000017310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</si>
  <si>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</si>
  <si>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</si>
  <si>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</si>
  <si>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</si>
  <si>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</si>
  <si>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</si>
  <si>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</si>
  <si>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533423231100001527853</t>
  </si>
  <si>
    <t>公务员基础绩效奖</t>
  </si>
  <si>
    <t>533423210000000017311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</si>
  <si>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</si>
  <si>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</si>
  <si>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</si>
  <si>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</si>
  <si>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</si>
  <si>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</si>
  <si>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</si>
  <si>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</si>
  <si>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</si>
  <si>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</si>
  <si>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</si>
  <si>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533423210000000017312</t>
  </si>
  <si>
    <t>30113</t>
  </si>
  <si>
    <t>533423210000000017316</t>
  </si>
  <si>
    <t>一般公用经费</t>
  </si>
  <si>
    <t>30201</t>
  </si>
  <si>
    <t>办公费</t>
  </si>
  <si>
    <t>533423251100003579413</t>
  </si>
  <si>
    <t>人大工作站实体化运行经费</t>
  </si>
  <si>
    <t>30213</t>
  </si>
  <si>
    <t>维修（护）费</t>
  </si>
  <si>
    <t>533423210000000017315</t>
  </si>
  <si>
    <t>工会经费</t>
  </si>
  <si>
    <t>30228</t>
  </si>
  <si>
    <t>30229</t>
  </si>
  <si>
    <t>福利费</t>
  </si>
  <si>
    <t>533423241100002196270</t>
  </si>
  <si>
    <t>体检费</t>
  </si>
  <si>
    <t>533423210000000017314</t>
  </si>
  <si>
    <t>行政公务交通补贴</t>
  </si>
  <si>
    <t>30239</t>
  </si>
  <si>
    <t>其他交通费用</t>
  </si>
  <si>
    <t>533423221100000261527</t>
  </si>
  <si>
    <t>公务用车租赁费</t>
  </si>
  <si>
    <t>533423210000000017363</t>
  </si>
  <si>
    <t>533423231100001527843</t>
  </si>
  <si>
    <t>533423210000000017364</t>
  </si>
  <si>
    <t>533423210000000017365</t>
  </si>
  <si>
    <t>533423210000000017369</t>
  </si>
  <si>
    <t>533423251100003579382</t>
  </si>
  <si>
    <t>纪检办公经费</t>
  </si>
  <si>
    <t>533423231100001527858</t>
  </si>
  <si>
    <t>乡镇党建工作经费</t>
  </si>
  <si>
    <t>533423210000000017368</t>
  </si>
  <si>
    <t>533423241100002196284</t>
  </si>
  <si>
    <t>533423210000000017367</t>
  </si>
  <si>
    <t>533423221100000264935</t>
  </si>
  <si>
    <t>533423251100003582294</t>
  </si>
  <si>
    <t>533423251100003582292</t>
  </si>
  <si>
    <t>533423251100003582274</t>
  </si>
  <si>
    <t>533423251100003582275</t>
  </si>
  <si>
    <t>533423251100003582336</t>
  </si>
  <si>
    <t>30206</t>
  </si>
  <si>
    <t>电费</t>
  </si>
  <si>
    <t>30211</t>
  </si>
  <si>
    <t>差旅费</t>
  </si>
  <si>
    <t>533423251100003582302</t>
  </si>
  <si>
    <t>30217</t>
  </si>
  <si>
    <t>533423251100003582309</t>
  </si>
  <si>
    <t>安监工作经费</t>
  </si>
  <si>
    <t>533423251100003582307</t>
  </si>
  <si>
    <t>533423251100003582289</t>
  </si>
  <si>
    <t>533423251100003582299</t>
  </si>
  <si>
    <t>公务用车运行维护费</t>
  </si>
  <si>
    <t>30231</t>
  </si>
  <si>
    <t>533423251100003582305</t>
  </si>
  <si>
    <t>533423251100003582287</t>
  </si>
  <si>
    <t>533423251100003582298</t>
  </si>
  <si>
    <t>原解聘村干部生活补助</t>
  </si>
  <si>
    <t>30305</t>
  </si>
  <si>
    <t>生活补助</t>
  </si>
  <si>
    <t>533423251100003582278</t>
  </si>
  <si>
    <t>村退休人员生活补助</t>
  </si>
  <si>
    <t>533423251100003582273</t>
  </si>
  <si>
    <t>村退干部医疗</t>
  </si>
  <si>
    <t>533423210000000017370</t>
  </si>
  <si>
    <t>533423231100001527865</t>
  </si>
  <si>
    <t>533423210000000017371</t>
  </si>
  <si>
    <t>533423210000000017372</t>
  </si>
  <si>
    <t>533423210000000017376</t>
  </si>
  <si>
    <t>533423210000000017375</t>
  </si>
  <si>
    <t>533423241100002196360</t>
  </si>
  <si>
    <t>533423210000000017374</t>
  </si>
  <si>
    <t>533423221100000265469</t>
  </si>
  <si>
    <t>533423241100002196323</t>
  </si>
  <si>
    <t>事业人员工资支出</t>
  </si>
  <si>
    <t>30107</t>
  </si>
  <si>
    <t>绩效工资</t>
  </si>
  <si>
    <t>533423241100002196324</t>
  </si>
  <si>
    <t>事业人员基础绩效</t>
  </si>
  <si>
    <t>533423210000000017378</t>
  </si>
  <si>
    <t>533423210000000017379</t>
  </si>
  <si>
    <t>533423210000000017383</t>
  </si>
  <si>
    <t>533423210000000017382</t>
  </si>
  <si>
    <t>533423241100002196328</t>
  </si>
  <si>
    <t>533423210000000017384</t>
  </si>
  <si>
    <t>533423231100001528518</t>
  </si>
  <si>
    <t>533423210000000017385</t>
  </si>
  <si>
    <t>533423210000000017386</t>
  </si>
  <si>
    <t>533423210000000017390</t>
  </si>
  <si>
    <t>533423241100002196372</t>
  </si>
  <si>
    <t>533423210000000017442</t>
  </si>
  <si>
    <t>533423231100001528519</t>
  </si>
  <si>
    <t>533423210000000017391</t>
  </si>
  <si>
    <t>533423210000000017392</t>
  </si>
  <si>
    <t>533423210000000017393</t>
  </si>
  <si>
    <t>533423210000000017444</t>
  </si>
  <si>
    <t>533423241100002196393</t>
  </si>
  <si>
    <t>533423210000000017394</t>
  </si>
  <si>
    <t>533423231100001528520</t>
  </si>
  <si>
    <t>533423210000000017395</t>
  </si>
  <si>
    <t>533423210000000017396</t>
  </si>
  <si>
    <t>533423210000000017399</t>
  </si>
  <si>
    <t>30202</t>
  </si>
  <si>
    <t>印刷费</t>
  </si>
  <si>
    <t>533423251100003579379</t>
  </si>
  <si>
    <t>村委会运转经费</t>
  </si>
  <si>
    <t>533423251100003579363</t>
  </si>
  <si>
    <t>村（居）民小组运转（工作）经费</t>
  </si>
  <si>
    <t>533423251100003579364</t>
  </si>
  <si>
    <t>村委会党建经费</t>
  </si>
  <si>
    <t>533423251100003579378</t>
  </si>
  <si>
    <t>村（居）民小组党支部工作经费</t>
  </si>
  <si>
    <t>533423210000000017398</t>
  </si>
  <si>
    <t>533423241100002184398</t>
  </si>
  <si>
    <t>533423251100003579360</t>
  </si>
  <si>
    <t>村委会干部岗位补贴</t>
  </si>
  <si>
    <t>533423251100003579359</t>
  </si>
  <si>
    <t>村民管理委员会委员生活补助</t>
  </si>
  <si>
    <t>533423251100003579375</t>
  </si>
  <si>
    <t>村兽医人员补助</t>
  </si>
  <si>
    <t>533423251100003579358</t>
  </si>
  <si>
    <t>村（居）民小组长补贴和村（居）民小组党组织负责人</t>
  </si>
  <si>
    <t>533423251100003579361</t>
  </si>
  <si>
    <t>小组长支部书记一肩挑</t>
  </si>
  <si>
    <t>533423251100003579374</t>
  </si>
  <si>
    <t>60岁以上困难老党员生活补助</t>
  </si>
  <si>
    <t>533423251100003579376</t>
  </si>
  <si>
    <t>遗属生活补助</t>
  </si>
  <si>
    <t>533423210000000017400</t>
  </si>
  <si>
    <t>533423241100002196386</t>
  </si>
  <si>
    <t>533423210000000017401</t>
  </si>
  <si>
    <t>533423210000000017402</t>
  </si>
  <si>
    <t>533423210000000017405</t>
  </si>
  <si>
    <t>533423210000000017404</t>
  </si>
  <si>
    <t>533423241100002196387</t>
  </si>
  <si>
    <t>533423210000000017317</t>
  </si>
  <si>
    <t>533423231100001528528</t>
  </si>
  <si>
    <t>533423210000000017318</t>
  </si>
  <si>
    <t>533423210000000017319</t>
  </si>
  <si>
    <t>533423210000000017322</t>
  </si>
  <si>
    <t>533423210000000017321</t>
  </si>
  <si>
    <t>533423241100002196407</t>
  </si>
  <si>
    <t>预算05-1表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</si>
  <si>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年部门项目支出预算表</t>
    </r>
  </si>
  <si>
    <t>项目分类</t>
  </si>
  <si>
    <t>项目单位</t>
  </si>
  <si>
    <t>本年拨款</t>
  </si>
  <si>
    <t>事业单位经营收入</t>
  </si>
  <si>
    <t>其中：本次下达</t>
  </si>
  <si>
    <t>注：我单位无部门项目支出</t>
  </si>
  <si>
    <t>预算05-2表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</si>
  <si>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年项目支出绩效目标表</t>
    </r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</si>
  <si>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</si>
  <si>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</si>
  <si>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</si>
  <si>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</si>
  <si>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</si>
  <si>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</si>
  <si>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</si>
  <si>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</si>
  <si>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</si>
  <si>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</si>
  <si>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注：我单位无项目支出</t>
  </si>
  <si>
    <t>预算06表</t>
  </si>
  <si>
    <t>2025年政府性基金预算支出预算表</t>
  </si>
  <si>
    <t>政府性基金预算支出预算表</t>
  </si>
  <si>
    <t>"=""单位名称：""&amp;Fx_First(""Parameter"",""@单位名称"")"</t>
  </si>
  <si>
    <t>政府性基金预算支出</t>
  </si>
  <si>
    <t>注：我单位无政府性基金预算支出</t>
  </si>
  <si>
    <t>预算07表</t>
  </si>
  <si>
    <t>2025年部门政府采购预算表</t>
  </si>
  <si>
    <t>预算项目</t>
  </si>
  <si>
    <t>采购项目</t>
  </si>
  <si>
    <t>采购品目</t>
  </si>
  <si>
    <t>计量</t>
  </si>
  <si>
    <t>数量</t>
  </si>
  <si>
    <t>面向中小企业预留资金</t>
  </si>
  <si>
    <t>政府性基金</t>
  </si>
  <si>
    <t>国有资本经营收益</t>
  </si>
  <si>
    <t>财政专户管理的收入</t>
  </si>
  <si>
    <t>注：我单位无部门政府采购支出</t>
  </si>
  <si>
    <t>预算08表</t>
  </si>
  <si>
    <t>2025年部门政府购买服务预算表</t>
  </si>
  <si>
    <t>政府购买服务项目</t>
  </si>
  <si>
    <t>政府购买服务目录</t>
  </si>
  <si>
    <t>基金"</t>
  </si>
  <si>
    <t>单位自筹</t>
  </si>
  <si>
    <t>注：我单位无政府购买服务支出</t>
  </si>
  <si>
    <t>预算09-1表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</si>
  <si>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年对下转移支付预算表</t>
    </r>
  </si>
  <si>
    <t>单位名称（项目）</t>
  </si>
  <si>
    <t>地区</t>
  </si>
  <si>
    <t>维西县</t>
  </si>
  <si>
    <t>注：我单位无对下转移支付预算支出</t>
  </si>
  <si>
    <t>预算09-2表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</si>
  <si>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年对下转移支付绩效目标表</t>
    </r>
  </si>
  <si>
    <t>注：我单位无对下转移支付绩效支出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</si>
  <si>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</si>
  <si>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</si>
  <si>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</si>
  <si>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</si>
  <si>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</si>
  <si>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</si>
  <si>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</si>
  <si>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</si>
  <si>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</si>
  <si>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注：我单位无新增资产配置支出</t>
  </si>
  <si>
    <t>预算11表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</si>
  <si>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年上级补助项目支出预算表</t>
    </r>
  </si>
  <si>
    <t>上级补助</t>
  </si>
  <si>
    <t>注：我单位无上级补助项目支出</t>
  </si>
  <si>
    <t>预算12表</t>
  </si>
  <si>
    <t>2025年部门项目中期规划预算表</t>
  </si>
  <si>
    <t>项目级次</t>
  </si>
  <si>
    <t>2025年</t>
  </si>
  <si>
    <t>2026年</t>
  </si>
  <si>
    <t>2027年</t>
  </si>
  <si>
    <t>"=Val(""DataSet1"",""PRO_NAME"")"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</si>
</sst>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27"/>
      <name val="normal"/>
      <charset val="134"/>
    </font>
    <font>
      <sz val="13.5"/>
      <name val="normal"/>
      <charset val="134"/>
    </font>
    <font>
      <sz val="13.5"/>
      <name val="宋体"/>
      <charset val="134"/>
    </font>
    <font>
      <sz val="13.5"/>
      <name val="SimSun"/>
      <charset val="134"/>
    </font>
    <font>
      <sz val="9"/>
      <color rgb="FF606266"/>
      <name val="宋体"/>
      <charset val="134"/>
    </font>
    <font>
      <sz val="27"/>
      <color rgb="FF606266"/>
      <name val="宋体"/>
      <charset val="134"/>
    </font>
    <font>
      <sz val="13.5"/>
      <color rgb="FF606266"/>
      <name val="normal"/>
      <charset val="134"/>
    </font>
    <font>
      <sz val="27"/>
      <name val="宋体"/>
      <charset val="134"/>
    </font>
    <font>
      <sz val="9"/>
      <name val="normal"/>
      <charset val="134"/>
    </font>
    <font>
      <sz val="9"/>
      <color rgb="FF000000"/>
      <name val="宋体"/>
      <charset val="134"/>
    </font>
    <font>
      <sz val="26"/>
      <color rgb="FF000000"/>
      <name val="方正小标宋简体"/>
      <charset val="134"/>
    </font>
    <font>
      <sz val="26"/>
      <color rgb="FF000000"/>
      <name val="宋体"/>
      <charset val="134"/>
    </font>
    <font>
      <b/>
      <sz val="11"/>
      <color rgb="FF000000"/>
      <name val="宋体"/>
      <charset val="134"/>
    </font>
    <font>
      <b/>
      <sz val="26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53">
    <xf numFmtId="0" fontId="0" fillId="0" borderId="0" xfId="0" applyFont="1">
      <alignment vertical="center"/>
    </xf>
    <xf numFmtId="49" fontId="1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righ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1" xfId="50" applyNumberFormat="1" applyFont="1" applyBorder="1">
      <alignment horizontal="left" vertical="center" wrapText="1"/>
    </xf>
    <xf numFmtId="176" fontId="5" fillId="0" borderId="1" xfId="51" applyNumberFormat="1" applyFont="1" applyBorder="1" applyAlignment="1">
      <alignment horizontal="right" vertical="center" wrapText="1"/>
    </xf>
    <xf numFmtId="176" fontId="6" fillId="0" borderId="1" xfId="51" applyNumberFormat="1" applyFont="1" applyBorder="1" applyAlignment="1">
      <alignment horizontal="right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right" vertical="center" wrapText="1"/>
    </xf>
    <xf numFmtId="49" fontId="7" fillId="0" borderId="2" xfId="50" applyNumberFormat="1" applyFont="1" applyBorder="1">
      <alignment horizontal="left" vertical="center" wrapText="1"/>
    </xf>
    <xf numFmtId="49" fontId="8" fillId="0" borderId="2" xfId="50" applyNumberFormat="1" applyFont="1" applyBorder="1" applyAlignment="1">
      <alignment horizontal="center" vertical="center" wrapText="1"/>
    </xf>
    <xf numFmtId="49" fontId="9" fillId="0" borderId="2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>
      <alignment horizontal="left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49" fontId="7" fillId="0" borderId="2" xfId="50" applyNumberFormat="1" applyFont="1" applyBorder="1" applyAlignment="1">
      <alignment horizontal="right"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left" vertical="center" wrapText="1" indent="1"/>
    </xf>
    <xf numFmtId="49" fontId="11" fillId="0" borderId="1" xfId="50" applyNumberFormat="1" applyFont="1" applyBorder="1">
      <alignment horizontal="left" vertical="center" wrapText="1"/>
    </xf>
    <xf numFmtId="49" fontId="4" fillId="0" borderId="1" xfId="50" applyNumberFormat="1" applyFont="1" applyBorder="1" applyAlignment="1">
      <alignment horizontal="left" vertical="center" wrapText="1" indent="2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center"/>
    </xf>
    <xf numFmtId="4" fontId="18" fillId="0" borderId="1" xfId="0" applyNumberFormat="1" applyFont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>
      <alignment horizontal="left" vertical="center"/>
    </xf>
    <xf numFmtId="4" fontId="18" fillId="0" borderId="7" xfId="0" applyNumberFormat="1" applyFont="1" applyBorder="1" applyAlignment="1" applyProtection="1">
      <alignment horizontal="righ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right" vertical="center"/>
      <protection locked="0"/>
    </xf>
    <xf numFmtId="0" fontId="18" fillId="0" borderId="1" xfId="0" applyFont="1" applyBorder="1" applyAlignment="1"/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1" xfId="0" applyFont="1" applyBorder="1" applyAlignment="1" applyProtection="1">
      <alignment horizontal="right" vertical="center"/>
      <protection locked="0"/>
    </xf>
    <xf numFmtId="0" fontId="18" fillId="0" borderId="1" xfId="0" applyFont="1" applyBorder="1" applyAlignment="1">
      <alignment horizontal="right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712962962963" defaultRowHeight="12" customHeight="1" outlineLevelCol="3"/>
  <cols>
    <col min="1" max="1" width="37.1388888888889" customWidth="1"/>
    <col min="2" max="2" width="41.5740740740741" customWidth="1"/>
    <col min="3" max="3" width="42.712962962963" customWidth="1"/>
    <col min="4" max="4" width="39.5740740740741" customWidth="1"/>
  </cols>
  <sheetData>
    <row r="1" customHeight="1" spans="1:4">
      <c r="A1" s="21"/>
      <c r="B1" s="21"/>
      <c r="C1" s="21"/>
      <c r="D1" s="21"/>
    </row>
    <row r="2" ht="19.5" customHeight="1" spans="4:4">
      <c r="D2" s="22" t="s">
        <v>0</v>
      </c>
    </row>
    <row r="3" ht="51" customHeight="1" spans="1:4">
      <c r="A3" s="23" t="s">
        <v>1</v>
      </c>
      <c r="B3" s="24"/>
      <c r="C3" s="24"/>
      <c r="D3" s="24"/>
    </row>
    <row r="4" ht="24" customHeight="1" spans="1:4">
      <c r="A4" s="25" t="str">
        <f>"单位名称："&amp;"维西傈僳族自治县维登乡人民政府"</f>
        <v>单位名称：维西傈僳族自治县维登乡人民政府</v>
      </c>
      <c r="B4" s="26"/>
      <c r="C4" s="27"/>
      <c r="D4" s="28" t="s">
        <v>2</v>
      </c>
    </row>
    <row r="5" ht="19.5" customHeight="1" spans="1:4">
      <c r="A5" s="29" t="s">
        <v>3</v>
      </c>
      <c r="B5" s="30"/>
      <c r="C5" s="29" t="s">
        <v>4</v>
      </c>
      <c r="D5" s="30"/>
    </row>
    <row r="6" ht="19.5" customHeight="1" spans="1:4">
      <c r="A6" s="31" t="s">
        <v>5</v>
      </c>
      <c r="B6" s="31" t="s">
        <v>6</v>
      </c>
      <c r="C6" s="31" t="s">
        <v>7</v>
      </c>
      <c r="D6" s="31" t="s">
        <v>6</v>
      </c>
    </row>
    <row r="7" ht="19.5" customHeight="1" spans="1:4">
      <c r="A7" s="32"/>
      <c r="B7" s="32"/>
      <c r="C7" s="32"/>
      <c r="D7" s="32"/>
    </row>
    <row r="8" ht="31.5" customHeight="1" spans="1:4">
      <c r="A8" s="33" t="s">
        <v>8</v>
      </c>
      <c r="B8" s="34">
        <v>22927463.19</v>
      </c>
      <c r="C8" s="33" t="s">
        <v>9</v>
      </c>
      <c r="D8" s="34">
        <v>7716863.14</v>
      </c>
    </row>
    <row r="9" ht="31.5" customHeight="1" spans="1:4">
      <c r="A9" s="33" t="s">
        <v>10</v>
      </c>
      <c r="B9" s="34"/>
      <c r="C9" s="33" t="s">
        <v>11</v>
      </c>
      <c r="D9" s="34"/>
    </row>
    <row r="10" ht="31.5" customHeight="1" spans="1:4">
      <c r="A10" s="33" t="s">
        <v>12</v>
      </c>
      <c r="B10" s="34"/>
      <c r="C10" s="33" t="s">
        <v>13</v>
      </c>
      <c r="D10" s="34"/>
    </row>
    <row r="11" ht="31.5" customHeight="1" spans="1:4">
      <c r="A11" s="33" t="s">
        <v>14</v>
      </c>
      <c r="B11" s="35"/>
      <c r="C11" s="33" t="s">
        <v>15</v>
      </c>
      <c r="D11" s="34"/>
    </row>
    <row r="12" ht="31.5" customHeight="1" spans="1:4">
      <c r="A12" s="33" t="s">
        <v>16</v>
      </c>
      <c r="B12" s="34"/>
      <c r="C12" s="36" t="s">
        <v>17</v>
      </c>
      <c r="D12" s="35"/>
    </row>
    <row r="13" ht="31.5" customHeight="1" spans="1:4">
      <c r="A13" s="33" t="s">
        <v>18</v>
      </c>
      <c r="B13" s="35"/>
      <c r="C13" s="36" t="s">
        <v>19</v>
      </c>
      <c r="D13" s="35">
        <v>173019</v>
      </c>
    </row>
    <row r="14" ht="31.5" customHeight="1" spans="1:4">
      <c r="A14" s="33" t="s">
        <v>20</v>
      </c>
      <c r="B14" s="35"/>
      <c r="C14" s="36" t="s">
        <v>21</v>
      </c>
      <c r="D14" s="35">
        <v>1176121.58</v>
      </c>
    </row>
    <row r="15" ht="31.5" customHeight="1" spans="1:4">
      <c r="A15" s="33" t="s">
        <v>22</v>
      </c>
      <c r="B15" s="35"/>
      <c r="C15" s="36" t="s">
        <v>23</v>
      </c>
      <c r="D15" s="35">
        <v>1637756.96</v>
      </c>
    </row>
    <row r="16" ht="31.5" customHeight="1" spans="1:4">
      <c r="A16" s="37" t="s">
        <v>24</v>
      </c>
      <c r="B16" s="35"/>
      <c r="C16" s="36" t="s">
        <v>25</v>
      </c>
      <c r="D16" s="35">
        <v>1234917.9</v>
      </c>
    </row>
    <row r="17" ht="31.5" customHeight="1" spans="1:4">
      <c r="A17" s="37" t="s">
        <v>26</v>
      </c>
      <c r="B17" s="38"/>
      <c r="C17" s="36" t="s">
        <v>27</v>
      </c>
      <c r="D17" s="35"/>
    </row>
    <row r="18" ht="31.5" customHeight="1" spans="1:4">
      <c r="A18" s="39"/>
      <c r="B18" s="40"/>
      <c r="C18" s="36" t="s">
        <v>28</v>
      </c>
      <c r="D18" s="35"/>
    </row>
    <row r="19" ht="31.5" customHeight="1" spans="1:4">
      <c r="A19" s="41"/>
      <c r="B19" s="41"/>
      <c r="C19" s="36" t="s">
        <v>29</v>
      </c>
      <c r="D19" s="35">
        <v>9699287.97</v>
      </c>
    </row>
    <row r="20" ht="31.5" customHeight="1" spans="1:4">
      <c r="A20" s="41"/>
      <c r="B20" s="41"/>
      <c r="C20" s="36" t="s">
        <v>30</v>
      </c>
      <c r="D20" s="35"/>
    </row>
    <row r="21" ht="31.5" customHeight="1" spans="1:4">
      <c r="A21" s="41"/>
      <c r="B21" s="41"/>
      <c r="C21" s="36" t="s">
        <v>31</v>
      </c>
      <c r="D21" s="35"/>
    </row>
    <row r="22" ht="31.5" customHeight="1" spans="1:4">
      <c r="A22" s="41"/>
      <c r="B22" s="41"/>
      <c r="C22" s="36" t="s">
        <v>32</v>
      </c>
      <c r="D22" s="35"/>
    </row>
    <row r="23" ht="31.5" customHeight="1" spans="1:4">
      <c r="A23" s="41"/>
      <c r="B23" s="41"/>
      <c r="C23" s="36" t="s">
        <v>33</v>
      </c>
      <c r="D23" s="35"/>
    </row>
    <row r="24" ht="31.5" customHeight="1" spans="1:4">
      <c r="A24" s="41"/>
      <c r="B24" s="41"/>
      <c r="C24" s="36" t="s">
        <v>34</v>
      </c>
      <c r="D24" s="35"/>
    </row>
    <row r="25" ht="31.5" customHeight="1" spans="1:4">
      <c r="A25" s="41"/>
      <c r="B25" s="41"/>
      <c r="C25" s="36" t="s">
        <v>35</v>
      </c>
      <c r="D25" s="35"/>
    </row>
    <row r="26" ht="31.5" customHeight="1" spans="1:4">
      <c r="A26" s="41"/>
      <c r="B26" s="41"/>
      <c r="C26" s="36" t="s">
        <v>36</v>
      </c>
      <c r="D26" s="35">
        <v>1279496.64</v>
      </c>
    </row>
    <row r="27" ht="31.5" customHeight="1" spans="1:4">
      <c r="A27" s="41"/>
      <c r="B27" s="41"/>
      <c r="C27" s="36" t="s">
        <v>37</v>
      </c>
      <c r="D27" s="35"/>
    </row>
    <row r="28" ht="31.5" customHeight="1" spans="1:4">
      <c r="A28" s="41"/>
      <c r="B28" s="41"/>
      <c r="C28" s="36" t="s">
        <v>38</v>
      </c>
      <c r="D28" s="35"/>
    </row>
    <row r="29" ht="31.5" customHeight="1" spans="1:4">
      <c r="A29" s="41"/>
      <c r="B29" s="41"/>
      <c r="C29" s="36" t="s">
        <v>39</v>
      </c>
      <c r="D29" s="35">
        <v>10000</v>
      </c>
    </row>
    <row r="30" ht="31.5" customHeight="1" spans="1:4">
      <c r="A30" s="41"/>
      <c r="B30" s="41"/>
      <c r="C30" s="36" t="s">
        <v>40</v>
      </c>
      <c r="D30" s="35"/>
    </row>
    <row r="31" ht="31.5" customHeight="1" spans="1:4">
      <c r="A31" s="42"/>
      <c r="B31" s="43"/>
      <c r="C31" s="36" t="s">
        <v>41</v>
      </c>
      <c r="D31" s="35"/>
    </row>
    <row r="32" ht="31.5" customHeight="1" spans="1:4">
      <c r="A32" s="42"/>
      <c r="B32" s="43"/>
      <c r="C32" s="36" t="s">
        <v>42</v>
      </c>
      <c r="D32" s="35"/>
    </row>
    <row r="33" ht="31.5" customHeight="1" spans="1:4">
      <c r="A33" s="42"/>
      <c r="B33" s="43"/>
      <c r="C33" s="36" t="s">
        <v>43</v>
      </c>
      <c r="D33" s="35"/>
    </row>
    <row r="34" ht="31.5" customHeight="1" spans="1:4">
      <c r="A34" s="42" t="s">
        <v>44</v>
      </c>
      <c r="B34" s="44">
        <v>22927463.19</v>
      </c>
      <c r="C34" s="45" t="s">
        <v>45</v>
      </c>
      <c r="D34" s="46">
        <v>22927463.19</v>
      </c>
    </row>
    <row r="35" ht="31.5" customHeight="1" spans="1:4">
      <c r="A35" s="37" t="s">
        <v>46</v>
      </c>
      <c r="B35" s="47"/>
      <c r="C35" s="33" t="s">
        <v>47</v>
      </c>
      <c r="D35" s="48"/>
    </row>
    <row r="36" ht="31.5" customHeight="1" spans="1:4">
      <c r="A36" s="37" t="s">
        <v>48</v>
      </c>
      <c r="B36" s="47"/>
      <c r="C36" s="33" t="s">
        <v>48</v>
      </c>
      <c r="D36" s="49"/>
    </row>
    <row r="37" ht="31.5" customHeight="1" spans="1:4">
      <c r="A37" s="37" t="s">
        <v>49</v>
      </c>
      <c r="B37" s="47"/>
      <c r="C37" s="33" t="s">
        <v>50</v>
      </c>
      <c r="D37" s="48"/>
    </row>
    <row r="38" ht="31.5" customHeight="1" spans="1:4">
      <c r="A38" s="50" t="s">
        <v>51</v>
      </c>
      <c r="B38" s="51">
        <v>22927463.19</v>
      </c>
      <c r="C38" s="45" t="s">
        <v>52</v>
      </c>
      <c r="D38" s="52">
        <v>22927463.19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39" right="0.39" top="0.51" bottom="0.51" header="0.31" footer="0.31"/>
  <pageSetup paperSize="9" scale="83" orientation="landscape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8.85185185185185" defaultRowHeight="15" customHeight="1" outlineLevelCol="5"/>
  <cols>
    <col min="1" max="6" width="28.5740740740741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6:6">
      <c r="F2" s="2" t="s">
        <v>449</v>
      </c>
    </row>
    <row r="3" ht="56.7" customHeight="1" spans="1:6">
      <c r="A3" s="3" t="s">
        <v>450</v>
      </c>
      <c r="B3" s="3" t="s">
        <v>451</v>
      </c>
      <c r="C3" s="3"/>
      <c r="D3" s="3"/>
      <c r="E3" s="3"/>
      <c r="F3" s="3"/>
    </row>
    <row r="4" ht="18.75" customHeight="1" spans="1:6">
      <c r="A4" t="str">
        <f>"单位名称："&amp;"维西傈僳族自治县维登乡人民政府"</f>
        <v>单位名称：维西傈僳族自治县维登乡人民政府</v>
      </c>
      <c r="B4" t="s">
        <v>452</v>
      </c>
      <c r="F4" s="2" t="s">
        <v>2</v>
      </c>
    </row>
    <row r="5" ht="32.7" customHeight="1" spans="1:6">
      <c r="A5" s="5" t="s">
        <v>242</v>
      </c>
      <c r="B5" s="5" t="s">
        <v>113</v>
      </c>
      <c r="C5" s="5" t="s">
        <v>114</v>
      </c>
      <c r="D5" s="5" t="s">
        <v>453</v>
      </c>
      <c r="E5" s="5"/>
      <c r="F5" s="5"/>
    </row>
    <row r="6" ht="32.7" customHeight="1" spans="1:6">
      <c r="A6" s="5"/>
      <c r="B6" s="5"/>
      <c r="C6" s="5"/>
      <c r="D6" s="5" t="s">
        <v>57</v>
      </c>
      <c r="E6" s="5" t="s">
        <v>115</v>
      </c>
      <c r="F6" s="5" t="s">
        <v>116</v>
      </c>
    </row>
    <row r="7" ht="32.7" customHeight="1" spans="1:6">
      <c r="A7" s="5" t="s">
        <v>71</v>
      </c>
      <c r="B7" s="5" t="s">
        <v>72</v>
      </c>
      <c r="C7" s="5" t="s">
        <v>73</v>
      </c>
      <c r="D7" s="5" t="s">
        <v>74</v>
      </c>
      <c r="E7" s="5" t="s">
        <v>75</v>
      </c>
      <c r="F7" s="5" t="s">
        <v>76</v>
      </c>
    </row>
    <row r="8" ht="32.7" customHeight="1" spans="1:6">
      <c r="A8" s="6"/>
      <c r="B8" s="6"/>
      <c r="C8" s="6"/>
      <c r="D8" s="8"/>
      <c r="E8" s="8"/>
      <c r="F8" s="8"/>
    </row>
    <row r="9" ht="32.7" customHeight="1" spans="1:6">
      <c r="A9" s="6"/>
      <c r="B9" s="6"/>
      <c r="C9" s="6"/>
      <c r="D9" s="8"/>
      <c r="E9" s="8"/>
      <c r="F9" s="8"/>
    </row>
    <row r="10" ht="32.7" customHeight="1" spans="1:6">
      <c r="A10" s="5" t="s">
        <v>213</v>
      </c>
      <c r="B10" s="5" t="s">
        <v>213</v>
      </c>
      <c r="C10" s="5" t="s">
        <v>213</v>
      </c>
      <c r="D10" s="8"/>
      <c r="E10" s="8"/>
      <c r="F10" s="8"/>
    </row>
    <row r="11" customHeight="1" spans="1:1">
      <c r="A11" t="s">
        <v>454</v>
      </c>
    </row>
  </sheetData>
  <mergeCells count="7">
    <mergeCell ref="A3:F3"/>
    <mergeCell ref="A4:E4"/>
    <mergeCell ref="D5:F5"/>
    <mergeCell ref="A10:C10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topLeftCell="D1" workbookViewId="0">
      <pane ySplit="1" topLeftCell="A2" activePane="bottomLeft" state="frozen"/>
      <selection/>
      <selection pane="bottomLeft" activeCell="E15" sqref="E15"/>
    </sheetView>
  </sheetViews>
  <sheetFormatPr defaultColWidth="8.85185185185185" defaultRowHeight="15" customHeight="1"/>
  <cols>
    <col min="1" max="3" width="32.2592592592593" customWidth="1"/>
    <col min="4" max="5" width="19.9814814814815" customWidth="1"/>
    <col min="6" max="8" width="28.5740740740741" customWidth="1"/>
    <col min="9" max="17" width="19.2592592592593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.75" customHeight="1" spans="1:1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6" t="s">
        <v>455</v>
      </c>
    </row>
    <row r="3" ht="56.7" customHeight="1" spans="1:17">
      <c r="A3" s="12" t="s">
        <v>456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ht="18.75" customHeight="1" spans="1:17">
      <c r="A4" s="11" t="str">
        <f>"单位名称："&amp;"维西傈僳族自治县维登乡人民政府"</f>
        <v>单位名称：维西傈僳族自治县维登乡人民政府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6" t="s">
        <v>233</v>
      </c>
    </row>
    <row r="5" ht="18.75" customHeight="1" spans="1:17">
      <c r="A5" s="13" t="s">
        <v>457</v>
      </c>
      <c r="B5" s="13" t="s">
        <v>458</v>
      </c>
      <c r="C5" s="13" t="s">
        <v>459</v>
      </c>
      <c r="D5" s="13" t="s">
        <v>460</v>
      </c>
      <c r="E5" s="13" t="s">
        <v>461</v>
      </c>
      <c r="F5" s="13" t="s">
        <v>462</v>
      </c>
      <c r="G5" s="13" t="s">
        <v>249</v>
      </c>
      <c r="H5" s="13"/>
      <c r="I5" s="13"/>
      <c r="J5" s="13"/>
      <c r="K5" s="13"/>
      <c r="L5" s="13"/>
      <c r="M5" s="13"/>
      <c r="N5" s="13"/>
      <c r="O5" s="13"/>
      <c r="P5" s="13"/>
      <c r="Q5" s="13"/>
    </row>
    <row r="6" ht="18.75" customHeight="1" spans="1:17">
      <c r="A6" s="13"/>
      <c r="B6" s="13"/>
      <c r="C6" s="13"/>
      <c r="D6" s="13"/>
      <c r="E6" s="13"/>
      <c r="F6" s="13"/>
      <c r="G6" s="13" t="s">
        <v>57</v>
      </c>
      <c r="H6" s="13" t="s">
        <v>60</v>
      </c>
      <c r="I6" s="13" t="s">
        <v>463</v>
      </c>
      <c r="J6" s="13" t="s">
        <v>464</v>
      </c>
      <c r="K6" s="13" t="s">
        <v>465</v>
      </c>
      <c r="L6" s="13" t="s">
        <v>64</v>
      </c>
      <c r="M6" s="13"/>
      <c r="N6" s="13"/>
      <c r="O6" s="13"/>
      <c r="P6" s="13"/>
      <c r="Q6" s="13"/>
    </row>
    <row r="7" ht="18.75" customHeight="1" spans="1:1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 t="s">
        <v>59</v>
      </c>
      <c r="M7" s="13" t="s">
        <v>66</v>
      </c>
      <c r="N7" s="13" t="s">
        <v>433</v>
      </c>
      <c r="O7" s="13" t="s">
        <v>68</v>
      </c>
      <c r="P7" s="13" t="s">
        <v>69</v>
      </c>
      <c r="Q7" s="13" t="s">
        <v>70</v>
      </c>
    </row>
    <row r="8" ht="18.75" customHeight="1" spans="1:17">
      <c r="A8" s="13" t="s">
        <v>71</v>
      </c>
      <c r="B8" s="13" t="s">
        <v>72</v>
      </c>
      <c r="C8" s="13" t="s">
        <v>73</v>
      </c>
      <c r="D8" s="13" t="s">
        <v>74</v>
      </c>
      <c r="E8" s="13" t="s">
        <v>75</v>
      </c>
      <c r="F8" s="13" t="s">
        <v>76</v>
      </c>
      <c r="G8" s="13" t="s">
        <v>77</v>
      </c>
      <c r="H8" s="13" t="s">
        <v>78</v>
      </c>
      <c r="I8" s="13" t="s">
        <v>79</v>
      </c>
      <c r="J8" s="13" t="s">
        <v>80</v>
      </c>
      <c r="K8" s="13" t="s">
        <v>81</v>
      </c>
      <c r="L8" s="13" t="s">
        <v>82</v>
      </c>
      <c r="M8" s="13" t="s">
        <v>83</v>
      </c>
      <c r="N8" s="13" t="s">
        <v>84</v>
      </c>
      <c r="O8" s="13" t="s">
        <v>85</v>
      </c>
      <c r="P8" s="13" t="s">
        <v>86</v>
      </c>
      <c r="Q8" s="13" t="s">
        <v>87</v>
      </c>
    </row>
    <row r="9" ht="38.7" customHeight="1" spans="1:17">
      <c r="A9" s="14"/>
      <c r="B9" s="14"/>
      <c r="C9" s="14"/>
      <c r="D9" s="14"/>
      <c r="E9" s="1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ht="38.7" customHeight="1" spans="1:17">
      <c r="A10" s="14"/>
      <c r="B10" s="14"/>
      <c r="C10" s="14"/>
      <c r="D10" s="15"/>
      <c r="E10" s="15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ht="38.7" customHeight="1" spans="1:17">
      <c r="A11" s="15" t="s">
        <v>57</v>
      </c>
      <c r="B11" s="15"/>
      <c r="C11" s="15"/>
      <c r="D11" s="15"/>
      <c r="E11" s="1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customHeight="1" spans="4:4">
      <c r="D12" t="s">
        <v>466</v>
      </c>
    </row>
  </sheetData>
  <mergeCells count="16">
    <mergeCell ref="A3:Q3"/>
    <mergeCell ref="A4:P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topLeftCell="B1" workbookViewId="0">
      <pane ySplit="1" topLeftCell="A2" activePane="bottomLeft" state="frozen"/>
      <selection/>
      <selection pane="bottomLeft" activeCell="A11" sqref="A11:C11"/>
    </sheetView>
  </sheetViews>
  <sheetFormatPr defaultColWidth="8.85185185185185" defaultRowHeight="15" customHeight="1"/>
  <cols>
    <col min="1" max="1" width="40.6944444444444" customWidth="1"/>
    <col min="2" max="3" width="36.2592592592593" customWidth="1"/>
    <col min="4" max="5" width="26.2962962962963" customWidth="1"/>
    <col min="6" max="14" width="16.9814814814815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customHeight="1" spans="14:14">
      <c r="N2" s="2" t="s">
        <v>467</v>
      </c>
    </row>
    <row r="3" ht="55.95" customHeight="1" spans="1:14">
      <c r="A3" s="3" t="s">
        <v>468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8.75" customHeight="1" spans="1:14">
      <c r="A4" s="4" t="str">
        <f>"单位名称："&amp;"维西傈僳族自治县维登乡人民政府"</f>
        <v>单位名称：维西傈僳族自治县维登乡人民政府</v>
      </c>
      <c r="N4" s="2" t="s">
        <v>233</v>
      </c>
    </row>
    <row r="5" ht="34.2" customHeight="1" spans="1:14">
      <c r="A5" s="5" t="s">
        <v>457</v>
      </c>
      <c r="B5" s="5" t="s">
        <v>469</v>
      </c>
      <c r="C5" s="5" t="s">
        <v>470</v>
      </c>
      <c r="D5" s="5" t="s">
        <v>249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ht="34.2" customHeight="1" spans="1:14">
      <c r="A6" s="5" t="s">
        <v>471</v>
      </c>
      <c r="B6" s="5" t="s">
        <v>464</v>
      </c>
      <c r="C6" s="5" t="s">
        <v>465</v>
      </c>
      <c r="D6" s="5" t="s">
        <v>57</v>
      </c>
      <c r="E6" s="5" t="s">
        <v>60</v>
      </c>
      <c r="F6" s="5" t="s">
        <v>463</v>
      </c>
      <c r="G6" s="5" t="s">
        <v>464</v>
      </c>
      <c r="H6" s="5" t="s">
        <v>465</v>
      </c>
      <c r="I6" s="5" t="s">
        <v>472</v>
      </c>
      <c r="J6" s="5"/>
      <c r="K6" s="5"/>
      <c r="L6" s="5"/>
      <c r="M6" s="5"/>
      <c r="N6" s="5"/>
    </row>
    <row r="7" ht="34.2" customHeight="1" spans="1:14">
      <c r="A7" s="5"/>
      <c r="B7" s="5"/>
      <c r="C7" s="5"/>
      <c r="D7" s="5"/>
      <c r="E7" s="5" t="s">
        <v>59</v>
      </c>
      <c r="F7" s="5"/>
      <c r="G7" s="5"/>
      <c r="H7" s="5"/>
      <c r="I7" s="5" t="s">
        <v>59</v>
      </c>
      <c r="J7" s="5" t="s">
        <v>66</v>
      </c>
      <c r="K7" s="5" t="s">
        <v>433</v>
      </c>
      <c r="L7" s="5" t="s">
        <v>68</v>
      </c>
      <c r="M7" s="5" t="s">
        <v>69</v>
      </c>
      <c r="N7" s="5" t="s">
        <v>70</v>
      </c>
    </row>
    <row r="8" ht="18.75" customHeight="1" spans="1:14">
      <c r="A8" s="5" t="s">
        <v>71</v>
      </c>
      <c r="B8" s="5" t="s">
        <v>72</v>
      </c>
      <c r="C8" s="5" t="s">
        <v>73</v>
      </c>
      <c r="D8" s="5" t="s">
        <v>74</v>
      </c>
      <c r="E8" s="5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5" t="s">
        <v>80</v>
      </c>
      <c r="K8" s="5" t="s">
        <v>81</v>
      </c>
      <c r="L8" s="5" t="s">
        <v>82</v>
      </c>
      <c r="M8" s="5" t="s">
        <v>83</v>
      </c>
      <c r="N8" s="5" t="s">
        <v>84</v>
      </c>
    </row>
    <row r="9" ht="39.45" customHeight="1" spans="1:14">
      <c r="A9" s="6"/>
      <c r="B9" s="6"/>
      <c r="C9" s="6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ht="39.45" customHeight="1" spans="1:14">
      <c r="A10" s="6"/>
      <c r="B10" s="6"/>
      <c r="C10" s="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ht="39.45" customHeight="1" spans="1:14">
      <c r="A11" s="5" t="s">
        <v>213</v>
      </c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customHeight="1" spans="2:2">
      <c r="B12" t="s">
        <v>473</v>
      </c>
    </row>
  </sheetData>
  <mergeCells count="13">
    <mergeCell ref="A3:N3"/>
    <mergeCell ref="A4:M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8.85185185185185" defaultRowHeight="15" customHeight="1" outlineLevelCol="4"/>
  <cols>
    <col min="1" max="1" width="40.6944444444444" customWidth="1"/>
    <col min="2" max="5" width="28.5740740740741" customWidth="1"/>
  </cols>
  <sheetData>
    <row r="1" customHeight="1" spans="1:5">
      <c r="A1" s="1"/>
      <c r="B1" s="1"/>
      <c r="C1" s="1"/>
      <c r="D1" s="1"/>
      <c r="E1" s="1"/>
    </row>
    <row r="2" ht="18.75" customHeight="1" spans="5:5">
      <c r="E2" s="2" t="s">
        <v>474</v>
      </c>
    </row>
    <row r="3" ht="55.2" customHeight="1" spans="1:5">
      <c r="A3" s="3" t="s">
        <v>475</v>
      </c>
      <c r="B3" s="3"/>
      <c r="C3" s="3"/>
      <c r="D3" s="3"/>
      <c r="E3" s="3"/>
    </row>
    <row r="4" ht="18.75" customHeight="1" spans="1:5">
      <c r="A4" s="4" t="str">
        <f>"单位名称："&amp;"维西傈僳族自治县维登乡人民政府"</f>
        <v>单位名称：维西傈僳族自治县维登乡人民政府</v>
      </c>
      <c r="E4" s="2" t="s">
        <v>233</v>
      </c>
    </row>
    <row r="5" ht="37.5" customHeight="1" spans="1:5">
      <c r="A5" s="5" t="s">
        <v>476</v>
      </c>
      <c r="B5" s="5" t="s">
        <v>249</v>
      </c>
      <c r="C5" s="5"/>
      <c r="D5" s="5"/>
      <c r="E5" s="9" t="s">
        <v>477</v>
      </c>
    </row>
    <row r="6" ht="37.5" customHeight="1" spans="1:5">
      <c r="A6" s="5"/>
      <c r="B6" s="5" t="s">
        <v>57</v>
      </c>
      <c r="C6" s="5" t="s">
        <v>60</v>
      </c>
      <c r="D6" s="5" t="s">
        <v>463</v>
      </c>
      <c r="E6" s="9" t="s">
        <v>478</v>
      </c>
    </row>
    <row r="7" ht="18.75" customHeight="1" spans="1:5">
      <c r="A7" s="5" t="s">
        <v>71</v>
      </c>
      <c r="B7" s="5" t="s">
        <v>72</v>
      </c>
      <c r="C7" s="5" t="s">
        <v>73</v>
      </c>
      <c r="D7" s="5" t="s">
        <v>74</v>
      </c>
      <c r="E7" s="5" t="s">
        <v>75</v>
      </c>
    </row>
    <row r="8" ht="37.5" customHeight="1" spans="1:5">
      <c r="A8" s="6"/>
      <c r="B8" s="10"/>
      <c r="C8" s="10"/>
      <c r="D8" s="10"/>
      <c r="E8" s="10"/>
    </row>
    <row r="9" ht="37.5" customHeight="1" spans="1:5">
      <c r="A9" s="6"/>
      <c r="B9" s="10"/>
      <c r="C9" s="10"/>
      <c r="D9" s="10"/>
      <c r="E9" s="10"/>
    </row>
    <row r="10" ht="37.5" customHeight="1" spans="1:5">
      <c r="A10" s="5" t="s">
        <v>57</v>
      </c>
      <c r="B10" s="10"/>
      <c r="C10" s="10"/>
      <c r="D10" s="10"/>
      <c r="E10" s="10"/>
    </row>
    <row r="11" customHeight="1" spans="1:1">
      <c r="A11" t="s">
        <v>479</v>
      </c>
    </row>
  </sheetData>
  <mergeCells count="4">
    <mergeCell ref="A3:E3"/>
    <mergeCell ref="A4:D4"/>
    <mergeCell ref="B5:D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tabSelected="1" workbookViewId="0">
      <pane ySplit="1" topLeftCell="A2" activePane="bottomLeft" state="frozen"/>
      <selection/>
      <selection pane="bottomLeft" activeCell="B11" sqref="B11"/>
    </sheetView>
  </sheetViews>
  <sheetFormatPr defaultColWidth="8.85185185185185" defaultRowHeight="15" customHeight="1"/>
  <cols>
    <col min="1" max="2" width="45.8333333333333" customWidth="1"/>
    <col min="3" max="5" width="28.5740740740741" customWidth="1"/>
    <col min="6" max="8" width="14.5462962962963" customWidth="1"/>
    <col min="9" max="10" width="28.574074074074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0:10">
      <c r="J2" s="2" t="s">
        <v>480</v>
      </c>
    </row>
    <row r="3" ht="55.95" customHeight="1" spans="1:10">
      <c r="A3" s="3" t="s">
        <v>481</v>
      </c>
      <c r="B3" s="3"/>
      <c r="C3" s="3"/>
      <c r="D3" s="3"/>
      <c r="E3" s="3"/>
      <c r="F3" s="3"/>
      <c r="G3" s="3"/>
      <c r="H3" s="3"/>
      <c r="I3" s="3"/>
      <c r="J3" s="3"/>
    </row>
    <row r="4" ht="18.75" customHeight="1" spans="1:1">
      <c r="A4" s="4" t="str">
        <f>"单位名称："&amp;"维西傈僳族自治县维登乡人民政府"</f>
        <v>单位名称：维西傈僳族自治县维登乡人民政府</v>
      </c>
    </row>
    <row r="5" ht="37.5" customHeight="1" spans="1:10">
      <c r="A5" s="5" t="s">
        <v>438</v>
      </c>
      <c r="B5" s="5" t="s">
        <v>439</v>
      </c>
      <c r="C5" s="5" t="s">
        <v>440</v>
      </c>
      <c r="D5" s="5" t="s">
        <v>441</v>
      </c>
      <c r="E5" s="5" t="s">
        <v>442</v>
      </c>
      <c r="F5" s="5" t="s">
        <v>443</v>
      </c>
      <c r="G5" s="5" t="s">
        <v>444</v>
      </c>
      <c r="H5" s="5" t="s">
        <v>445</v>
      </c>
      <c r="I5" s="5" t="s">
        <v>446</v>
      </c>
      <c r="J5" s="5" t="s">
        <v>447</v>
      </c>
    </row>
    <row r="6" ht="18.75" customHeight="1" spans="1:10">
      <c r="A6" s="5" t="s">
        <v>71</v>
      </c>
      <c r="B6" s="5" t="s">
        <v>72</v>
      </c>
      <c r="C6" s="5" t="s">
        <v>73</v>
      </c>
      <c r="D6" s="5" t="s">
        <v>74</v>
      </c>
      <c r="E6" s="5" t="s">
        <v>75</v>
      </c>
      <c r="F6" s="5" t="s">
        <v>76</v>
      </c>
      <c r="G6" s="5" t="s">
        <v>77</v>
      </c>
      <c r="H6" s="5" t="s">
        <v>78</v>
      </c>
      <c r="I6" s="5" t="s">
        <v>79</v>
      </c>
      <c r="J6" s="5" t="s">
        <v>80</v>
      </c>
    </row>
    <row r="7" ht="37.5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75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37.5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customHeight="1" spans="1:1">
      <c r="A10" t="s">
        <v>482</v>
      </c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topLeftCell="E1" workbookViewId="0">
      <pane ySplit="1" topLeftCell="A2" activePane="bottomLeft" state="frozen"/>
      <selection/>
      <selection pane="bottomLeft" activeCell="E12" sqref="E12"/>
    </sheetView>
  </sheetViews>
  <sheetFormatPr defaultColWidth="8.85185185185185" defaultRowHeight="15" customHeight="1" outlineLevelCol="7"/>
  <cols>
    <col min="1" max="8" width="28.5740740740741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8:8">
      <c r="H2" s="2" t="s">
        <v>483</v>
      </c>
    </row>
    <row r="3" ht="55.2" customHeight="1" spans="1:8">
      <c r="A3" s="3" t="s">
        <v>484</v>
      </c>
      <c r="B3" s="3"/>
      <c r="C3" s="3"/>
      <c r="D3" s="3"/>
      <c r="E3" s="3"/>
      <c r="F3" s="3"/>
      <c r="G3" s="3"/>
      <c r="H3" s="3"/>
    </row>
    <row r="4" ht="18.75" customHeight="1" spans="1:1">
      <c r="A4" s="4" t="str">
        <f>"单位名称："&amp;"维西傈僳族自治县维登乡人民政府"</f>
        <v>单位名称：维西傈僳族自治县维登乡人民政府</v>
      </c>
    </row>
    <row r="5" ht="37.5" customHeight="1" spans="1:8">
      <c r="A5" s="5" t="s">
        <v>242</v>
      </c>
      <c r="B5" s="5" t="s">
        <v>485</v>
      </c>
      <c r="C5" s="5" t="s">
        <v>486</v>
      </c>
      <c r="D5" s="5" t="s">
        <v>487</v>
      </c>
      <c r="E5" s="5" t="s">
        <v>488</v>
      </c>
      <c r="F5" s="5" t="s">
        <v>489</v>
      </c>
      <c r="G5" s="5"/>
      <c r="H5" s="5"/>
    </row>
    <row r="6" ht="37.5" customHeight="1" spans="1:8">
      <c r="A6" s="5"/>
      <c r="B6" s="5"/>
      <c r="C6" s="5"/>
      <c r="D6" s="5"/>
      <c r="E6" s="5"/>
      <c r="F6" s="5" t="s">
        <v>461</v>
      </c>
      <c r="G6" s="5" t="s">
        <v>490</v>
      </c>
      <c r="H6" s="5" t="s">
        <v>491</v>
      </c>
    </row>
    <row r="7" ht="18.75" customHeight="1" spans="1:8">
      <c r="A7" s="5" t="s">
        <v>71</v>
      </c>
      <c r="B7" s="5" t="s">
        <v>72</v>
      </c>
      <c r="C7" s="5" t="s">
        <v>73</v>
      </c>
      <c r="D7" s="5" t="s">
        <v>74</v>
      </c>
      <c r="E7" s="5" t="s">
        <v>75</v>
      </c>
      <c r="F7" s="5" t="s">
        <v>76</v>
      </c>
      <c r="G7" s="5" t="s">
        <v>77</v>
      </c>
      <c r="H7" s="5" t="s">
        <v>78</v>
      </c>
    </row>
    <row r="8" ht="37.5" customHeight="1" spans="1:8">
      <c r="A8" s="6"/>
      <c r="B8" s="6"/>
      <c r="C8" s="6"/>
      <c r="D8" s="6"/>
      <c r="E8" s="5"/>
      <c r="F8" s="8"/>
      <c r="G8" s="8"/>
      <c r="H8" s="8"/>
    </row>
    <row r="9" ht="37.5" customHeight="1" spans="1:8">
      <c r="A9" s="5" t="s">
        <v>57</v>
      </c>
      <c r="B9" s="5"/>
      <c r="C9" s="5"/>
      <c r="D9" s="5"/>
      <c r="E9" s="5"/>
      <c r="F9" s="8"/>
      <c r="G9" s="8"/>
      <c r="H9" s="8"/>
    </row>
    <row r="10" customHeight="1" spans="5:5">
      <c r="E10" t="s">
        <v>492</v>
      </c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C1" workbookViewId="0">
      <pane ySplit="1" topLeftCell="A2" activePane="bottomLeft" state="frozen"/>
      <selection/>
      <selection pane="bottomLeft" activeCell="F12" sqref="F12"/>
    </sheetView>
  </sheetViews>
  <sheetFormatPr defaultColWidth="8.85185185185185" defaultRowHeight="15" customHeight="1"/>
  <cols>
    <col min="1" max="11" width="28.5740740740741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1:11">
      <c r="K2" s="2" t="s">
        <v>493</v>
      </c>
    </row>
    <row r="3" ht="56.25" customHeight="1" spans="1:11">
      <c r="A3" s="3" t="s">
        <v>494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75" customHeight="1" spans="1:11">
      <c r="A4" t="str">
        <f>"单位名称："&amp;"维西傈僳族自治县维登乡人民政府"</f>
        <v>单位名称：维西傈僳族自治县维登乡人民政府</v>
      </c>
      <c r="K4" s="2" t="s">
        <v>233</v>
      </c>
    </row>
    <row r="5" ht="37.5" customHeight="1" spans="1:11">
      <c r="A5" s="5" t="s">
        <v>430</v>
      </c>
      <c r="B5" s="5" t="s">
        <v>244</v>
      </c>
      <c r="C5" s="5" t="s">
        <v>431</v>
      </c>
      <c r="D5" s="5" t="s">
        <v>245</v>
      </c>
      <c r="E5" s="5" t="s">
        <v>246</v>
      </c>
      <c r="F5" s="5" t="s">
        <v>247</v>
      </c>
      <c r="G5" s="5" t="s">
        <v>248</v>
      </c>
      <c r="H5" s="5" t="s">
        <v>57</v>
      </c>
      <c r="I5" s="5" t="s">
        <v>495</v>
      </c>
      <c r="J5" s="5"/>
      <c r="K5" s="5"/>
    </row>
    <row r="6" ht="37.5" customHeight="1" spans="1:11">
      <c r="A6" s="5"/>
      <c r="B6" s="5"/>
      <c r="C6" s="5"/>
      <c r="D6" s="5"/>
      <c r="E6" s="5"/>
      <c r="F6" s="5"/>
      <c r="G6" s="5"/>
      <c r="H6" s="5"/>
      <c r="I6" s="5" t="s">
        <v>60</v>
      </c>
      <c r="J6" s="5" t="s">
        <v>61</v>
      </c>
      <c r="K6" s="5" t="s">
        <v>62</v>
      </c>
    </row>
    <row r="7" ht="18.75" customHeight="1" spans="1:11">
      <c r="A7" s="5" t="s">
        <v>71</v>
      </c>
      <c r="B7" s="5" t="s">
        <v>72</v>
      </c>
      <c r="C7" s="5" t="s">
        <v>73</v>
      </c>
      <c r="D7" s="5" t="s">
        <v>74</v>
      </c>
      <c r="E7" s="5" t="s">
        <v>75</v>
      </c>
      <c r="F7" s="5" t="s">
        <v>76</v>
      </c>
      <c r="G7" s="5" t="s">
        <v>77</v>
      </c>
      <c r="H7" s="5" t="s">
        <v>78</v>
      </c>
      <c r="I7" s="5" t="s">
        <v>79</v>
      </c>
      <c r="J7" s="5" t="s">
        <v>80</v>
      </c>
      <c r="K7" s="5" t="s">
        <v>81</v>
      </c>
    </row>
    <row r="8" ht="37.5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37.5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37.5" customHeight="1" spans="1:11">
      <c r="A10" s="5" t="s">
        <v>213</v>
      </c>
      <c r="B10" s="5"/>
      <c r="C10" s="5"/>
      <c r="D10" s="5"/>
      <c r="E10" s="5"/>
      <c r="F10" s="5"/>
      <c r="G10" s="5"/>
      <c r="H10" s="6"/>
      <c r="I10" s="6"/>
      <c r="J10" s="6"/>
      <c r="K10" s="6"/>
    </row>
    <row r="11" customHeight="1" spans="1:1">
      <c r="A11" t="s">
        <v>496</v>
      </c>
    </row>
  </sheetData>
  <mergeCells count="12">
    <mergeCell ref="A3:K3"/>
    <mergeCell ref="A4:J4"/>
    <mergeCell ref="I5:K5"/>
    <mergeCell ref="A10:G10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pane ySplit="1" topLeftCell="A2" activePane="bottomLeft" state="frozen"/>
      <selection/>
      <selection pane="bottomLeft" activeCell="D9" sqref="D9"/>
    </sheetView>
  </sheetViews>
  <sheetFormatPr defaultColWidth="8.85185185185185" defaultRowHeight="15" customHeight="1" outlineLevelCol="6"/>
  <cols>
    <col min="1" max="7" width="28.5740740740741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7:7">
      <c r="G2" s="2" t="s">
        <v>497</v>
      </c>
    </row>
    <row r="3" ht="56.25" customHeight="1" spans="1:7">
      <c r="A3" s="3" t="s">
        <v>498</v>
      </c>
      <c r="B3" s="3"/>
      <c r="C3" s="3"/>
      <c r="D3" s="3"/>
      <c r="E3" s="3"/>
      <c r="F3" s="3"/>
      <c r="G3" s="3"/>
    </row>
    <row r="4" ht="18.75" customHeight="1" spans="1:7">
      <c r="A4" s="4" t="str">
        <f>"单位名称："&amp;"维西傈僳族自治县维登乡人民政府"</f>
        <v>单位名称：维西傈僳族自治县维登乡人民政府</v>
      </c>
      <c r="G4" s="2" t="s">
        <v>233</v>
      </c>
    </row>
    <row r="5" ht="37.5" customHeight="1" spans="1:7">
      <c r="A5" s="5" t="s">
        <v>431</v>
      </c>
      <c r="B5" s="5" t="s">
        <v>430</v>
      </c>
      <c r="C5" s="5" t="s">
        <v>244</v>
      </c>
      <c r="D5" s="5" t="s">
        <v>499</v>
      </c>
      <c r="E5" s="5" t="s">
        <v>60</v>
      </c>
      <c r="F5" s="5"/>
      <c r="G5" s="5"/>
    </row>
    <row r="6" ht="37.5" customHeight="1" spans="1:7">
      <c r="A6" s="5"/>
      <c r="B6" s="5"/>
      <c r="C6" s="5"/>
      <c r="D6" s="5"/>
      <c r="E6" s="5" t="s">
        <v>500</v>
      </c>
      <c r="F6" s="5" t="s">
        <v>501</v>
      </c>
      <c r="G6" s="5" t="s">
        <v>502</v>
      </c>
    </row>
    <row r="7" ht="18.75" customHeight="1" spans="1:7">
      <c r="A7" s="5" t="s">
        <v>71</v>
      </c>
      <c r="B7" s="5" t="s">
        <v>72</v>
      </c>
      <c r="C7" s="5" t="s">
        <v>73</v>
      </c>
      <c r="D7" s="5" t="s">
        <v>74</v>
      </c>
      <c r="E7" s="5" t="s">
        <v>75</v>
      </c>
      <c r="F7" s="5" t="s">
        <v>76</v>
      </c>
      <c r="G7" s="5" t="s">
        <v>77</v>
      </c>
    </row>
    <row r="8" ht="37.5" customHeight="1" spans="1:7">
      <c r="A8" s="6"/>
      <c r="B8" s="6"/>
      <c r="C8" s="6"/>
      <c r="D8" s="6"/>
      <c r="E8" s="7"/>
      <c r="F8" s="7"/>
      <c r="G8" s="7"/>
    </row>
    <row r="9" ht="37.5" customHeight="1" spans="1:7">
      <c r="A9" s="6"/>
      <c r="B9" s="6"/>
      <c r="C9" s="6"/>
      <c r="D9" s="6"/>
      <c r="E9" s="7"/>
      <c r="F9" s="7"/>
      <c r="G9" s="7"/>
    </row>
    <row r="10" ht="37.5" customHeight="1" spans="1:7">
      <c r="A10" s="5" t="s">
        <v>57</v>
      </c>
      <c r="B10" s="6" t="s">
        <v>503</v>
      </c>
      <c r="C10" s="6"/>
      <c r="D10" s="6"/>
      <c r="E10" s="7"/>
      <c r="F10" s="7"/>
      <c r="G10" s="7"/>
    </row>
    <row r="11" customHeight="1" spans="1:1">
      <c r="A11" t="s">
        <v>448</v>
      </c>
    </row>
  </sheetData>
  <mergeCells count="8">
    <mergeCell ref="A3:G3"/>
    <mergeCell ref="A4:F4"/>
    <mergeCell ref="E5:G5"/>
    <mergeCell ref="A10:D10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6" sqref="F13:G26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0"/>
  <sheetViews>
    <sheetView showZeros="0" workbookViewId="0">
      <pane ySplit="1" topLeftCell="A16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1" width="21.8333333333333" customWidth="1"/>
    <col min="2" max="2" width="42.1203703703704" customWidth="1"/>
    <col min="3" max="6" width="28.5740740740741" customWidth="1"/>
    <col min="7" max="8" width="23.1203703703704" customWidth="1"/>
    <col min="9" max="9" width="28.5740740740741" customWidth="1"/>
    <col min="10" max="19" width="21.981481481481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9:19">
      <c r="S2" s="2" t="s">
        <v>53</v>
      </c>
    </row>
    <row r="3" ht="61.2" customHeight="1" spans="1:19">
      <c r="A3" s="3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9.95" customHeight="1" spans="1:19">
      <c r="A4" s="4" t="str">
        <f>"单位名称："&amp;"维西傈僳族自治县维登乡人民政府"</f>
        <v>单位名称：维西傈僳族自治县维登乡人民政府</v>
      </c>
      <c r="S4" s="2" t="s">
        <v>2</v>
      </c>
    </row>
    <row r="5" ht="30.45" customHeight="1" spans="1:19">
      <c r="A5" s="5" t="s">
        <v>55</v>
      </c>
      <c r="B5" s="5" t="s">
        <v>56</v>
      </c>
      <c r="C5" s="5" t="s">
        <v>57</v>
      </c>
      <c r="D5" s="5" t="s">
        <v>58</v>
      </c>
      <c r="E5" s="5"/>
      <c r="F5" s="5"/>
      <c r="G5" s="5"/>
      <c r="H5" s="5"/>
      <c r="I5" s="5"/>
      <c r="J5" s="5"/>
      <c r="K5" s="5"/>
      <c r="L5" s="5"/>
      <c r="M5" s="5"/>
      <c r="N5" s="5"/>
      <c r="O5" s="5" t="s">
        <v>46</v>
      </c>
      <c r="P5" s="5"/>
      <c r="Q5" s="5"/>
      <c r="R5" s="5"/>
      <c r="S5" s="5"/>
    </row>
    <row r="6" ht="30.45" customHeight="1" spans="1:19">
      <c r="A6" s="5"/>
      <c r="B6" s="5"/>
      <c r="C6" s="5"/>
      <c r="D6" s="5" t="s">
        <v>59</v>
      </c>
      <c r="E6" s="5" t="s">
        <v>60</v>
      </c>
      <c r="F6" s="5" t="s">
        <v>61</v>
      </c>
      <c r="G6" s="5" t="s">
        <v>62</v>
      </c>
      <c r="H6" s="5" t="s">
        <v>63</v>
      </c>
      <c r="I6" s="5" t="s">
        <v>64</v>
      </c>
      <c r="J6" s="5"/>
      <c r="K6" s="5"/>
      <c r="L6" s="5"/>
      <c r="M6" s="5"/>
      <c r="N6" s="5"/>
      <c r="O6" s="5" t="s">
        <v>59</v>
      </c>
      <c r="P6" s="5" t="s">
        <v>60</v>
      </c>
      <c r="Q6" s="5" t="s">
        <v>61</v>
      </c>
      <c r="R6" s="5" t="s">
        <v>62</v>
      </c>
      <c r="S6" s="5" t="s">
        <v>65</v>
      </c>
    </row>
    <row r="7" ht="30.45" customHeight="1" spans="1:19">
      <c r="A7" s="5"/>
      <c r="B7" s="5"/>
      <c r="C7" s="5"/>
      <c r="D7" s="5"/>
      <c r="E7" s="5"/>
      <c r="F7" s="5"/>
      <c r="G7" s="5"/>
      <c r="H7" s="5"/>
      <c r="I7" s="5" t="s">
        <v>59</v>
      </c>
      <c r="J7" s="5" t="s">
        <v>66</v>
      </c>
      <c r="K7" s="5" t="s">
        <v>67</v>
      </c>
      <c r="L7" s="5" t="s">
        <v>68</v>
      </c>
      <c r="M7" s="5" t="s">
        <v>69</v>
      </c>
      <c r="N7" s="5" t="s">
        <v>70</v>
      </c>
      <c r="O7" s="5"/>
      <c r="P7" s="5"/>
      <c r="Q7" s="5"/>
      <c r="R7" s="5"/>
      <c r="S7" s="5"/>
    </row>
    <row r="8" ht="30.45" customHeight="1" spans="1:19">
      <c r="A8" s="5" t="s">
        <v>71</v>
      </c>
      <c r="B8" s="5" t="s">
        <v>72</v>
      </c>
      <c r="C8" s="5" t="s">
        <v>73</v>
      </c>
      <c r="D8" s="5" t="s">
        <v>74</v>
      </c>
      <c r="E8" s="5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5" t="s">
        <v>80</v>
      </c>
      <c r="K8" s="5" t="s">
        <v>81</v>
      </c>
      <c r="L8" s="5" t="s">
        <v>82</v>
      </c>
      <c r="M8" s="5" t="s">
        <v>83</v>
      </c>
      <c r="N8" s="5" t="s">
        <v>84</v>
      </c>
      <c r="O8" s="5" t="s">
        <v>85</v>
      </c>
      <c r="P8" s="5" t="s">
        <v>86</v>
      </c>
      <c r="Q8" s="5" t="s">
        <v>87</v>
      </c>
      <c r="R8" s="5" t="s">
        <v>88</v>
      </c>
      <c r="S8" s="5" t="s">
        <v>89</v>
      </c>
    </row>
    <row r="9" ht="38.7" customHeight="1" spans="1:19">
      <c r="A9" s="6" t="s">
        <v>90</v>
      </c>
      <c r="B9" s="6" t="s">
        <v>91</v>
      </c>
      <c r="C9" s="8">
        <v>22927463.19</v>
      </c>
      <c r="D9" s="8">
        <v>22927463.19</v>
      </c>
      <c r="E9" s="8">
        <v>22927463.19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38.7" customHeight="1" spans="1:19">
      <c r="A10" s="18" t="s">
        <v>92</v>
      </c>
      <c r="B10" s="18" t="s">
        <v>93</v>
      </c>
      <c r="C10" s="8">
        <v>312597.92</v>
      </c>
      <c r="D10" s="8">
        <v>312597.92</v>
      </c>
      <c r="E10" s="8">
        <v>312597.92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4"/>
    </row>
    <row r="11" ht="38.7" customHeight="1" spans="1:19">
      <c r="A11" s="18" t="s">
        <v>94</v>
      </c>
      <c r="B11" s="18" t="s">
        <v>95</v>
      </c>
      <c r="C11" s="8">
        <v>2049619.34</v>
      </c>
      <c r="D11" s="8">
        <v>2049619.34</v>
      </c>
      <c r="E11" s="8">
        <v>2049619.34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4"/>
    </row>
    <row r="12" ht="38.7" customHeight="1" spans="1:19">
      <c r="A12" s="18" t="s">
        <v>96</v>
      </c>
      <c r="B12" s="18" t="s">
        <v>91</v>
      </c>
      <c r="C12" s="8">
        <v>6836021.65</v>
      </c>
      <c r="D12" s="8">
        <v>6836021.65</v>
      </c>
      <c r="E12" s="8">
        <v>6836021.65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4"/>
    </row>
    <row r="13" ht="38.7" customHeight="1" spans="1:19">
      <c r="A13" s="18" t="s">
        <v>97</v>
      </c>
      <c r="B13" s="18" t="s">
        <v>98</v>
      </c>
      <c r="C13" s="8">
        <v>221515.36</v>
      </c>
      <c r="D13" s="8">
        <v>221515.36</v>
      </c>
      <c r="E13" s="8">
        <v>221515.36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4"/>
    </row>
    <row r="14" ht="38.7" customHeight="1" spans="1:19">
      <c r="A14" s="18" t="s">
        <v>99</v>
      </c>
      <c r="B14" s="18" t="s">
        <v>100</v>
      </c>
      <c r="C14" s="8">
        <v>573039.99</v>
      </c>
      <c r="D14" s="8">
        <v>573039.99</v>
      </c>
      <c r="E14" s="8">
        <v>573039.99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4"/>
    </row>
    <row r="15" ht="38.7" customHeight="1" spans="1:19">
      <c r="A15" s="18" t="s">
        <v>101</v>
      </c>
      <c r="B15" s="18" t="s">
        <v>102</v>
      </c>
      <c r="C15" s="8">
        <v>236280.8</v>
      </c>
      <c r="D15" s="8">
        <v>236280.8</v>
      </c>
      <c r="E15" s="8">
        <v>236280.8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4"/>
    </row>
    <row r="16" ht="38.7" customHeight="1" spans="1:19">
      <c r="A16" s="18" t="s">
        <v>103</v>
      </c>
      <c r="B16" s="18" t="s">
        <v>104</v>
      </c>
      <c r="C16" s="8">
        <v>1561247.72</v>
      </c>
      <c r="D16" s="8">
        <v>1561247.72</v>
      </c>
      <c r="E16" s="8">
        <v>1561247.72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4"/>
    </row>
    <row r="17" ht="38.7" customHeight="1" spans="1:19">
      <c r="A17" s="18" t="s">
        <v>105</v>
      </c>
      <c r="B17" s="18" t="s">
        <v>106</v>
      </c>
      <c r="C17" s="8">
        <v>9764637.59</v>
      </c>
      <c r="D17" s="8">
        <v>9764637.59</v>
      </c>
      <c r="E17" s="8">
        <v>9764637.59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"/>
    </row>
    <row r="18" ht="38.7" customHeight="1" spans="1:19">
      <c r="A18" s="18" t="s">
        <v>107</v>
      </c>
      <c r="B18" s="18" t="s">
        <v>108</v>
      </c>
      <c r="C18" s="8">
        <v>370126.83</v>
      </c>
      <c r="D18" s="8">
        <v>370126.83</v>
      </c>
      <c r="E18" s="8">
        <v>370126.83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4"/>
    </row>
    <row r="19" ht="38.7" customHeight="1" spans="1:19">
      <c r="A19" s="18" t="s">
        <v>109</v>
      </c>
      <c r="B19" s="18" t="s">
        <v>110</v>
      </c>
      <c r="C19" s="8">
        <v>1002375.99</v>
      </c>
      <c r="D19" s="8">
        <v>1002375.99</v>
      </c>
      <c r="E19" s="8">
        <v>1002375.99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4"/>
    </row>
    <row r="20" ht="38.7" customHeight="1" spans="1:19">
      <c r="A20" s="5" t="s">
        <v>57</v>
      </c>
      <c r="B20" s="5"/>
      <c r="C20" s="8">
        <v>22927463.19</v>
      </c>
      <c r="D20" s="8">
        <v>22927463.19</v>
      </c>
      <c r="E20" s="8">
        <v>22927463.19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</sheetData>
  <mergeCells count="19">
    <mergeCell ref="A3:S3"/>
    <mergeCell ref="A4:R4"/>
    <mergeCell ref="D5:N5"/>
    <mergeCell ref="O5:S5"/>
    <mergeCell ref="I6:N6"/>
    <mergeCell ref="A20:B2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6"/>
  <sheetViews>
    <sheetView showZeros="0" workbookViewId="0">
      <pane ySplit="1" topLeftCell="A46" activePane="bottomLeft" state="frozen"/>
      <selection/>
      <selection pane="bottomLeft" activeCell="A40" sqref="A40:A55"/>
    </sheetView>
  </sheetViews>
  <sheetFormatPr defaultColWidth="8.85185185185185" defaultRowHeight="15" customHeight="1"/>
  <cols>
    <col min="1" max="1" width="28.5740740740741" customWidth="1"/>
    <col min="2" max="2" width="38.2592592592593" customWidth="1"/>
    <col min="3" max="6" width="28.5740740740741" customWidth="1"/>
    <col min="7" max="9" width="23.9814814814815" customWidth="1"/>
    <col min="10" max="10" width="28.5740740740741" customWidth="1"/>
    <col min="11" max="15" width="17.2592592592593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5:15">
      <c r="O2" s="2" t="s">
        <v>111</v>
      </c>
    </row>
    <row r="3" ht="56.7" customHeight="1" spans="1:15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1.45" customHeight="1" spans="1:15">
      <c r="A4" s="4" t="str">
        <f>"单位名称："&amp;"维西傈僳族自治县维登乡人民政府"</f>
        <v>单位名称：维西傈僳族自治县维登乡人民政府</v>
      </c>
      <c r="O4" s="2" t="s">
        <v>2</v>
      </c>
    </row>
    <row r="5" ht="38.7" customHeight="1" spans="1:15">
      <c r="A5" s="5" t="s">
        <v>113</v>
      </c>
      <c r="B5" s="5" t="s">
        <v>114</v>
      </c>
      <c r="C5" s="5" t="s">
        <v>57</v>
      </c>
      <c r="D5" s="5" t="s">
        <v>60</v>
      </c>
      <c r="E5" s="5" t="s">
        <v>115</v>
      </c>
      <c r="F5" s="5" t="s">
        <v>116</v>
      </c>
      <c r="G5" s="5" t="s">
        <v>61</v>
      </c>
      <c r="H5" s="5" t="s">
        <v>62</v>
      </c>
      <c r="I5" s="5" t="s">
        <v>117</v>
      </c>
      <c r="J5" s="5" t="s">
        <v>64</v>
      </c>
      <c r="K5" s="5"/>
      <c r="L5" s="5"/>
      <c r="M5" s="5"/>
      <c r="N5" s="5"/>
      <c r="O5" s="5"/>
    </row>
    <row r="6" ht="38.7" customHeight="1" spans="1:15">
      <c r="A6" s="5"/>
      <c r="B6" s="5"/>
      <c r="C6" s="5"/>
      <c r="D6" s="5" t="s">
        <v>59</v>
      </c>
      <c r="E6" s="5" t="s">
        <v>115</v>
      </c>
      <c r="F6" s="5" t="s">
        <v>116</v>
      </c>
      <c r="G6" s="5"/>
      <c r="H6" s="5"/>
      <c r="I6" s="5"/>
      <c r="J6" s="5" t="s">
        <v>59</v>
      </c>
      <c r="K6" s="5" t="s">
        <v>118</v>
      </c>
      <c r="L6" s="5" t="s">
        <v>119</v>
      </c>
      <c r="M6" s="5" t="s">
        <v>120</v>
      </c>
      <c r="N6" s="5" t="s">
        <v>121</v>
      </c>
      <c r="O6" s="5" t="s">
        <v>122</v>
      </c>
    </row>
    <row r="7" ht="31.2" customHeight="1" spans="1:15">
      <c r="A7" s="5" t="s">
        <v>71</v>
      </c>
      <c r="B7" s="5" t="s">
        <v>72</v>
      </c>
      <c r="C7" s="5" t="s">
        <v>73</v>
      </c>
      <c r="D7" s="5" t="s">
        <v>74</v>
      </c>
      <c r="E7" s="5" t="s">
        <v>75</v>
      </c>
      <c r="F7" s="5" t="s">
        <v>76</v>
      </c>
      <c r="G7" s="5" t="s">
        <v>77</v>
      </c>
      <c r="H7" s="5" t="s">
        <v>78</v>
      </c>
      <c r="I7" s="5" t="s">
        <v>79</v>
      </c>
      <c r="J7" s="5" t="s">
        <v>80</v>
      </c>
      <c r="K7" s="5" t="s">
        <v>81</v>
      </c>
      <c r="L7" s="5" t="s">
        <v>82</v>
      </c>
      <c r="M7" s="5" t="s">
        <v>83</v>
      </c>
      <c r="N7" s="5" t="s">
        <v>84</v>
      </c>
      <c r="O7" s="5" t="s">
        <v>85</v>
      </c>
    </row>
    <row r="8" ht="36.45" customHeight="1" spans="1:15">
      <c r="A8" s="6" t="s">
        <v>123</v>
      </c>
      <c r="B8" s="6" t="s">
        <v>124</v>
      </c>
      <c r="C8" s="8">
        <v>7716863.14</v>
      </c>
      <c r="D8" s="8">
        <v>7716863.14</v>
      </c>
      <c r="E8" s="8">
        <v>7716863.14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ht="36.45" customHeight="1" spans="1:15">
      <c r="A9" s="18" t="s">
        <v>125</v>
      </c>
      <c r="B9" s="18" t="s">
        <v>126</v>
      </c>
      <c r="C9" s="8">
        <v>199069.28</v>
      </c>
      <c r="D9" s="8">
        <v>199069.28</v>
      </c>
      <c r="E9" s="8">
        <v>199069.28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ht="36.45" customHeight="1" spans="1:15">
      <c r="A10" s="20" t="s">
        <v>127</v>
      </c>
      <c r="B10" s="20" t="s">
        <v>128</v>
      </c>
      <c r="C10" s="8">
        <v>199069.28</v>
      </c>
      <c r="D10" s="8">
        <v>199069.28</v>
      </c>
      <c r="E10" s="8">
        <v>199069.28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6.45" customHeight="1" spans="1:15">
      <c r="A11" s="18" t="s">
        <v>129</v>
      </c>
      <c r="B11" s="18" t="s">
        <v>130</v>
      </c>
      <c r="C11" s="8">
        <v>5316432.96</v>
      </c>
      <c r="D11" s="8">
        <v>5316432.96</v>
      </c>
      <c r="E11" s="8">
        <v>5316432.96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36.45" customHeight="1" spans="1:15">
      <c r="A12" s="20" t="s">
        <v>131</v>
      </c>
      <c r="B12" s="20" t="s">
        <v>128</v>
      </c>
      <c r="C12" s="8">
        <v>4791629.8</v>
      </c>
      <c r="D12" s="8">
        <v>4791629.8</v>
      </c>
      <c r="E12" s="8">
        <v>4791629.8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36.45" customHeight="1" spans="1:15">
      <c r="A13" s="20" t="s">
        <v>132</v>
      </c>
      <c r="B13" s="20" t="s">
        <v>133</v>
      </c>
      <c r="C13" s="8">
        <v>524803.16</v>
      </c>
      <c r="D13" s="8">
        <v>524803.16</v>
      </c>
      <c r="E13" s="8">
        <v>524803.16</v>
      </c>
      <c r="F13" s="8"/>
      <c r="G13" s="8"/>
      <c r="H13" s="8"/>
      <c r="I13" s="8"/>
      <c r="J13" s="8"/>
      <c r="K13" s="8"/>
      <c r="L13" s="8"/>
      <c r="M13" s="8"/>
      <c r="N13" s="8"/>
      <c r="O13" s="8"/>
    </row>
    <row r="14" ht="36.45" customHeight="1" spans="1:15">
      <c r="A14" s="18" t="s">
        <v>134</v>
      </c>
      <c r="B14" s="18" t="s">
        <v>135</v>
      </c>
      <c r="C14" s="8">
        <v>434183.14</v>
      </c>
      <c r="D14" s="8">
        <v>434183.14</v>
      </c>
      <c r="E14" s="8">
        <v>434183.14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36.45" customHeight="1" spans="1:15">
      <c r="A15" s="20" t="s">
        <v>136</v>
      </c>
      <c r="B15" s="20" t="s">
        <v>137</v>
      </c>
      <c r="C15" s="8">
        <v>434183.14</v>
      </c>
      <c r="D15" s="8">
        <v>434183.14</v>
      </c>
      <c r="E15" s="8">
        <v>434183.14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36.45" customHeight="1" spans="1:15">
      <c r="A16" s="18" t="s">
        <v>138</v>
      </c>
      <c r="B16" s="18" t="s">
        <v>139</v>
      </c>
      <c r="C16" s="8">
        <v>20000</v>
      </c>
      <c r="D16" s="8">
        <v>20000</v>
      </c>
      <c r="E16" s="8">
        <v>20000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36.45" customHeight="1" spans="1:15">
      <c r="A17" s="20" t="s">
        <v>140</v>
      </c>
      <c r="B17" s="20" t="s">
        <v>128</v>
      </c>
      <c r="C17" s="8">
        <v>20000</v>
      </c>
      <c r="D17" s="8">
        <v>20000</v>
      </c>
      <c r="E17" s="8">
        <v>20000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36.45" customHeight="1" spans="1:15">
      <c r="A18" s="18" t="s">
        <v>141</v>
      </c>
      <c r="B18" s="18" t="s">
        <v>142</v>
      </c>
      <c r="C18" s="8">
        <v>168563.52</v>
      </c>
      <c r="D18" s="8">
        <v>168563.52</v>
      </c>
      <c r="E18" s="8">
        <v>168563.52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36.45" customHeight="1" spans="1:15">
      <c r="A19" s="20" t="s">
        <v>143</v>
      </c>
      <c r="B19" s="20" t="s">
        <v>128</v>
      </c>
      <c r="C19" s="8">
        <v>168563.52</v>
      </c>
      <c r="D19" s="8">
        <v>168563.52</v>
      </c>
      <c r="E19" s="8">
        <v>168563.52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36.45" customHeight="1" spans="1:15">
      <c r="A20" s="18" t="s">
        <v>144</v>
      </c>
      <c r="B20" s="18" t="s">
        <v>145</v>
      </c>
      <c r="C20" s="8">
        <v>1578614.24</v>
      </c>
      <c r="D20" s="8">
        <v>1578614.24</v>
      </c>
      <c r="E20" s="8">
        <v>1578614.24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36.45" customHeight="1" spans="1:15">
      <c r="A21" s="20" t="s">
        <v>146</v>
      </c>
      <c r="B21" s="20" t="s">
        <v>128</v>
      </c>
      <c r="C21" s="8">
        <v>1428614.24</v>
      </c>
      <c r="D21" s="8">
        <v>1428614.24</v>
      </c>
      <c r="E21" s="8">
        <v>1428614.24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36.45" customHeight="1" spans="1:15">
      <c r="A22" s="20" t="s">
        <v>147</v>
      </c>
      <c r="B22" s="20" t="s">
        <v>148</v>
      </c>
      <c r="C22" s="8">
        <v>150000</v>
      </c>
      <c r="D22" s="8">
        <v>150000</v>
      </c>
      <c r="E22" s="8">
        <v>150000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36.45" customHeight="1" spans="1:15">
      <c r="A23" s="6" t="s">
        <v>149</v>
      </c>
      <c r="B23" s="6" t="s">
        <v>150</v>
      </c>
      <c r="C23" s="8">
        <v>173019</v>
      </c>
      <c r="D23" s="8">
        <v>173019</v>
      </c>
      <c r="E23" s="8">
        <v>173019</v>
      </c>
      <c r="F23" s="8"/>
      <c r="G23" s="8"/>
      <c r="H23" s="8"/>
      <c r="I23" s="8"/>
      <c r="J23" s="8"/>
      <c r="K23" s="8"/>
      <c r="L23" s="8"/>
      <c r="M23" s="8"/>
      <c r="N23" s="8"/>
      <c r="O23" s="8"/>
    </row>
    <row r="24" ht="36.45" customHeight="1" spans="1:15">
      <c r="A24" s="18" t="s">
        <v>151</v>
      </c>
      <c r="B24" s="18" t="s">
        <v>152</v>
      </c>
      <c r="C24" s="8">
        <v>173019</v>
      </c>
      <c r="D24" s="8">
        <v>173019</v>
      </c>
      <c r="E24" s="8">
        <v>173019</v>
      </c>
      <c r="F24" s="8"/>
      <c r="G24" s="8"/>
      <c r="H24" s="8"/>
      <c r="I24" s="8"/>
      <c r="J24" s="8"/>
      <c r="K24" s="8"/>
      <c r="L24" s="8"/>
      <c r="M24" s="8"/>
      <c r="N24" s="8"/>
      <c r="O24" s="8"/>
    </row>
    <row r="25" ht="36.45" customHeight="1" spans="1:15">
      <c r="A25" s="20" t="s">
        <v>153</v>
      </c>
      <c r="B25" s="20" t="s">
        <v>128</v>
      </c>
      <c r="C25" s="8">
        <v>173019</v>
      </c>
      <c r="D25" s="8">
        <v>173019</v>
      </c>
      <c r="E25" s="8">
        <v>173019</v>
      </c>
      <c r="F25" s="8"/>
      <c r="G25" s="8"/>
      <c r="H25" s="8"/>
      <c r="I25" s="8"/>
      <c r="J25" s="8"/>
      <c r="K25" s="8"/>
      <c r="L25" s="8"/>
      <c r="M25" s="8"/>
      <c r="N25" s="8"/>
      <c r="O25" s="8"/>
    </row>
    <row r="26" ht="36.45" customHeight="1" spans="1:15">
      <c r="A26" s="6" t="s">
        <v>154</v>
      </c>
      <c r="B26" s="6" t="s">
        <v>155</v>
      </c>
      <c r="C26" s="8">
        <v>1176121.58</v>
      </c>
      <c r="D26" s="8">
        <v>1176121.58</v>
      </c>
      <c r="E26" s="8">
        <v>1176121.58</v>
      </c>
      <c r="F26" s="8"/>
      <c r="G26" s="8"/>
      <c r="H26" s="8"/>
      <c r="I26" s="8"/>
      <c r="J26" s="8"/>
      <c r="K26" s="8"/>
      <c r="L26" s="8"/>
      <c r="M26" s="8"/>
      <c r="N26" s="8"/>
      <c r="O26" s="8"/>
    </row>
    <row r="27" ht="36.45" customHeight="1" spans="1:15">
      <c r="A27" s="18" t="s">
        <v>156</v>
      </c>
      <c r="B27" s="18" t="s">
        <v>157</v>
      </c>
      <c r="C27" s="8">
        <v>1176121.58</v>
      </c>
      <c r="D27" s="8">
        <v>1176121.58</v>
      </c>
      <c r="E27" s="8">
        <v>1176121.58</v>
      </c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36.45" customHeight="1" spans="1:15">
      <c r="A28" s="20" t="s">
        <v>158</v>
      </c>
      <c r="B28" s="20" t="s">
        <v>159</v>
      </c>
      <c r="C28" s="8">
        <v>1176121.58</v>
      </c>
      <c r="D28" s="8">
        <v>1176121.58</v>
      </c>
      <c r="E28" s="8">
        <v>1176121.58</v>
      </c>
      <c r="F28" s="8"/>
      <c r="G28" s="8"/>
      <c r="H28" s="8"/>
      <c r="I28" s="8"/>
      <c r="J28" s="8"/>
      <c r="K28" s="8"/>
      <c r="L28" s="8"/>
      <c r="M28" s="8"/>
      <c r="N28" s="8"/>
      <c r="O28" s="8"/>
    </row>
    <row r="29" ht="36.45" customHeight="1" spans="1:15">
      <c r="A29" s="6" t="s">
        <v>160</v>
      </c>
      <c r="B29" s="6" t="s">
        <v>161</v>
      </c>
      <c r="C29" s="8">
        <v>1637756.96</v>
      </c>
      <c r="D29" s="8">
        <v>1637756.96</v>
      </c>
      <c r="E29" s="8">
        <v>1637756.96</v>
      </c>
      <c r="F29" s="8"/>
      <c r="G29" s="8"/>
      <c r="H29" s="8"/>
      <c r="I29" s="8"/>
      <c r="J29" s="8"/>
      <c r="K29" s="8"/>
      <c r="L29" s="8"/>
      <c r="M29" s="8"/>
      <c r="N29" s="8"/>
      <c r="O29" s="8"/>
    </row>
    <row r="30" ht="36.45" customHeight="1" spans="1:15">
      <c r="A30" s="18" t="s">
        <v>162</v>
      </c>
      <c r="B30" s="18" t="s">
        <v>163</v>
      </c>
      <c r="C30" s="8">
        <v>1575032.96</v>
      </c>
      <c r="D30" s="8">
        <v>1575032.96</v>
      </c>
      <c r="E30" s="8">
        <v>1575032.96</v>
      </c>
      <c r="F30" s="8"/>
      <c r="G30" s="8"/>
      <c r="H30" s="8"/>
      <c r="I30" s="8"/>
      <c r="J30" s="8"/>
      <c r="K30" s="8"/>
      <c r="L30" s="8"/>
      <c r="M30" s="8"/>
      <c r="N30" s="8"/>
      <c r="O30" s="8"/>
    </row>
    <row r="31" ht="36.45" customHeight="1" spans="1:15">
      <c r="A31" s="20" t="s">
        <v>164</v>
      </c>
      <c r="B31" s="20" t="s">
        <v>165</v>
      </c>
      <c r="C31" s="8">
        <v>1575032.96</v>
      </c>
      <c r="D31" s="8">
        <v>1575032.96</v>
      </c>
      <c r="E31" s="8">
        <v>1575032.96</v>
      </c>
      <c r="F31" s="8"/>
      <c r="G31" s="8"/>
      <c r="H31" s="8"/>
      <c r="I31" s="8"/>
      <c r="J31" s="8"/>
      <c r="K31" s="8"/>
      <c r="L31" s="8"/>
      <c r="M31" s="8"/>
      <c r="N31" s="8"/>
      <c r="O31" s="8"/>
    </row>
    <row r="32" ht="36.45" customHeight="1" spans="1:15">
      <c r="A32" s="20" t="s">
        <v>166</v>
      </c>
      <c r="B32" s="20" t="s">
        <v>167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ht="36.45" customHeight="1" spans="1:15">
      <c r="A33" s="18" t="s">
        <v>168</v>
      </c>
      <c r="B33" s="18" t="s">
        <v>169</v>
      </c>
      <c r="C33" s="8">
        <v>62724</v>
      </c>
      <c r="D33" s="8">
        <v>62724</v>
      </c>
      <c r="E33" s="8">
        <v>62724</v>
      </c>
      <c r="F33" s="8"/>
      <c r="G33" s="8"/>
      <c r="H33" s="8"/>
      <c r="I33" s="8"/>
      <c r="J33" s="8"/>
      <c r="K33" s="8"/>
      <c r="L33" s="8"/>
      <c r="M33" s="8"/>
      <c r="N33" s="8"/>
      <c r="O33" s="8"/>
    </row>
    <row r="34" ht="36.45" customHeight="1" spans="1:15">
      <c r="A34" s="20" t="s">
        <v>170</v>
      </c>
      <c r="B34" s="20" t="s">
        <v>171</v>
      </c>
      <c r="C34" s="8">
        <v>62724</v>
      </c>
      <c r="D34" s="8">
        <v>62724</v>
      </c>
      <c r="E34" s="8">
        <v>62724</v>
      </c>
      <c r="F34" s="8"/>
      <c r="G34" s="8"/>
      <c r="H34" s="8"/>
      <c r="I34" s="8"/>
      <c r="J34" s="8"/>
      <c r="K34" s="8"/>
      <c r="L34" s="8"/>
      <c r="M34" s="8"/>
      <c r="N34" s="8"/>
      <c r="O34" s="8"/>
    </row>
    <row r="35" ht="36.45" customHeight="1" spans="1:15">
      <c r="A35" s="6" t="s">
        <v>172</v>
      </c>
      <c r="B35" s="6" t="s">
        <v>173</v>
      </c>
      <c r="C35" s="8">
        <v>1234917.9</v>
      </c>
      <c r="D35" s="8">
        <v>1234917.9</v>
      </c>
      <c r="E35" s="8">
        <v>1234917.9</v>
      </c>
      <c r="F35" s="8"/>
      <c r="G35" s="8"/>
      <c r="H35" s="8"/>
      <c r="I35" s="8"/>
      <c r="J35" s="8"/>
      <c r="K35" s="8"/>
      <c r="L35" s="8"/>
      <c r="M35" s="8"/>
      <c r="N35" s="8"/>
      <c r="O35" s="8"/>
    </row>
    <row r="36" ht="36.45" customHeight="1" spans="1:15">
      <c r="A36" s="18" t="s">
        <v>174</v>
      </c>
      <c r="B36" s="18" t="s">
        <v>175</v>
      </c>
      <c r="C36" s="8">
        <v>1234917.9</v>
      </c>
      <c r="D36" s="8">
        <v>1234917.9</v>
      </c>
      <c r="E36" s="8">
        <v>1234917.9</v>
      </c>
      <c r="F36" s="8"/>
      <c r="G36" s="8"/>
      <c r="H36" s="8"/>
      <c r="I36" s="8"/>
      <c r="J36" s="8"/>
      <c r="K36" s="8"/>
      <c r="L36" s="8"/>
      <c r="M36" s="8"/>
      <c r="N36" s="8"/>
      <c r="O36" s="8"/>
    </row>
    <row r="37" ht="36.45" customHeight="1" spans="1:15">
      <c r="A37" s="20" t="s">
        <v>176</v>
      </c>
      <c r="B37" s="20" t="s">
        <v>177</v>
      </c>
      <c r="C37" s="8">
        <v>380803.05</v>
      </c>
      <c r="D37" s="8">
        <v>380803.05</v>
      </c>
      <c r="E37" s="8">
        <v>380803.05</v>
      </c>
      <c r="F37" s="8"/>
      <c r="G37" s="8"/>
      <c r="H37" s="8"/>
      <c r="I37" s="8"/>
      <c r="J37" s="8"/>
      <c r="K37" s="8"/>
      <c r="L37" s="8"/>
      <c r="M37" s="8"/>
      <c r="N37" s="8"/>
      <c r="O37" s="8"/>
    </row>
    <row r="38" ht="36.45" customHeight="1" spans="1:15">
      <c r="A38" s="20" t="s">
        <v>178</v>
      </c>
      <c r="B38" s="20" t="s">
        <v>179</v>
      </c>
      <c r="C38" s="8">
        <v>344939.4</v>
      </c>
      <c r="D38" s="8">
        <v>344939.4</v>
      </c>
      <c r="E38" s="8">
        <v>344939.4</v>
      </c>
      <c r="F38" s="8"/>
      <c r="G38" s="8"/>
      <c r="H38" s="8"/>
      <c r="I38" s="8"/>
      <c r="J38" s="8"/>
      <c r="K38" s="8"/>
      <c r="L38" s="8"/>
      <c r="M38" s="8"/>
      <c r="N38" s="8"/>
      <c r="O38" s="8"/>
    </row>
    <row r="39" ht="36.45" customHeight="1" spans="1:15">
      <c r="A39" s="20" t="s">
        <v>180</v>
      </c>
      <c r="B39" s="20" t="s">
        <v>181</v>
      </c>
      <c r="C39" s="8">
        <v>464647.52</v>
      </c>
      <c r="D39" s="8">
        <v>464647.52</v>
      </c>
      <c r="E39" s="8">
        <v>464647.52</v>
      </c>
      <c r="F39" s="8"/>
      <c r="G39" s="8"/>
      <c r="H39" s="8"/>
      <c r="I39" s="8"/>
      <c r="J39" s="8"/>
      <c r="K39" s="8"/>
      <c r="L39" s="8"/>
      <c r="M39" s="8"/>
      <c r="N39" s="8"/>
      <c r="O39" s="8"/>
    </row>
    <row r="40" ht="36.45" customHeight="1" spans="1:15">
      <c r="A40" s="20" t="s">
        <v>182</v>
      </c>
      <c r="B40" s="20" t="s">
        <v>183</v>
      </c>
      <c r="C40" s="8">
        <v>44527.93</v>
      </c>
      <c r="D40" s="8">
        <v>44527.93</v>
      </c>
      <c r="E40" s="8">
        <v>44527.93</v>
      </c>
      <c r="F40" s="8"/>
      <c r="G40" s="8"/>
      <c r="H40" s="8"/>
      <c r="I40" s="8"/>
      <c r="J40" s="8"/>
      <c r="K40" s="8"/>
      <c r="L40" s="8"/>
      <c r="M40" s="8"/>
      <c r="N40" s="8"/>
      <c r="O40" s="8"/>
    </row>
    <row r="41" ht="36.45" customHeight="1" spans="1:15">
      <c r="A41" s="6" t="s">
        <v>184</v>
      </c>
      <c r="B41" s="6" t="s">
        <v>185</v>
      </c>
      <c r="C41" s="8">
        <v>9699287.97</v>
      </c>
      <c r="D41" s="8">
        <v>9699287.97</v>
      </c>
      <c r="E41" s="8">
        <v>9699287.97</v>
      </c>
      <c r="F41" s="8"/>
      <c r="G41" s="8"/>
      <c r="H41" s="8"/>
      <c r="I41" s="8"/>
      <c r="J41" s="8"/>
      <c r="K41" s="8"/>
      <c r="L41" s="8"/>
      <c r="M41" s="8"/>
      <c r="N41" s="8"/>
      <c r="O41" s="8"/>
    </row>
    <row r="42" ht="36.45" customHeight="1" spans="1:15">
      <c r="A42" s="18" t="s">
        <v>186</v>
      </c>
      <c r="B42" s="18" t="s">
        <v>187</v>
      </c>
      <c r="C42" s="8">
        <v>3119660.73</v>
      </c>
      <c r="D42" s="8">
        <v>3119660.73</v>
      </c>
      <c r="E42" s="8">
        <v>3119660.73</v>
      </c>
      <c r="F42" s="8"/>
      <c r="G42" s="8"/>
      <c r="H42" s="8"/>
      <c r="I42" s="8"/>
      <c r="J42" s="8"/>
      <c r="K42" s="8"/>
      <c r="L42" s="8"/>
      <c r="M42" s="8"/>
      <c r="N42" s="8"/>
      <c r="O42" s="8"/>
    </row>
    <row r="43" ht="36.45" customHeight="1" spans="1:15">
      <c r="A43" s="20" t="s">
        <v>188</v>
      </c>
      <c r="B43" s="20" t="s">
        <v>137</v>
      </c>
      <c r="C43" s="8">
        <v>3119660.73</v>
      </c>
      <c r="D43" s="8">
        <v>3119660.73</v>
      </c>
      <c r="E43" s="8">
        <v>3119660.73</v>
      </c>
      <c r="F43" s="8"/>
      <c r="G43" s="8"/>
      <c r="H43" s="8"/>
      <c r="I43" s="8"/>
      <c r="J43" s="8"/>
      <c r="K43" s="8"/>
      <c r="L43" s="8"/>
      <c r="M43" s="8"/>
      <c r="N43" s="8"/>
      <c r="O43" s="8"/>
    </row>
    <row r="44" ht="36.45" customHeight="1" spans="1:15">
      <c r="A44" s="18" t="s">
        <v>189</v>
      </c>
      <c r="B44" s="18" t="s">
        <v>190</v>
      </c>
      <c r="C44" s="8">
        <v>758757.14</v>
      </c>
      <c r="D44" s="8">
        <v>758757.14</v>
      </c>
      <c r="E44" s="8">
        <v>758757.14</v>
      </c>
      <c r="F44" s="8"/>
      <c r="G44" s="8"/>
      <c r="H44" s="8"/>
      <c r="I44" s="8"/>
      <c r="J44" s="8"/>
      <c r="K44" s="8"/>
      <c r="L44" s="8"/>
      <c r="M44" s="8"/>
      <c r="N44" s="8"/>
      <c r="O44" s="8"/>
    </row>
    <row r="45" ht="36.45" customHeight="1" spans="1:15">
      <c r="A45" s="20" t="s">
        <v>191</v>
      </c>
      <c r="B45" s="20" t="s">
        <v>192</v>
      </c>
      <c r="C45" s="8">
        <v>758757.14</v>
      </c>
      <c r="D45" s="8">
        <v>758757.14</v>
      </c>
      <c r="E45" s="8">
        <v>758757.14</v>
      </c>
      <c r="F45" s="8"/>
      <c r="G45" s="8"/>
      <c r="H45" s="8"/>
      <c r="I45" s="8"/>
      <c r="J45" s="8"/>
      <c r="K45" s="8"/>
      <c r="L45" s="8"/>
      <c r="M45" s="8"/>
      <c r="N45" s="8"/>
      <c r="O45" s="8"/>
    </row>
    <row r="46" ht="36.45" customHeight="1" spans="1:15">
      <c r="A46" s="18" t="s">
        <v>193</v>
      </c>
      <c r="B46" s="18" t="s">
        <v>194</v>
      </c>
      <c r="C46" s="8">
        <v>281430.1</v>
      </c>
      <c r="D46" s="8">
        <v>281430.1</v>
      </c>
      <c r="E46" s="8">
        <v>281430.1</v>
      </c>
      <c r="F46" s="8"/>
      <c r="G46" s="8"/>
      <c r="H46" s="8"/>
      <c r="I46" s="8"/>
      <c r="J46" s="8"/>
      <c r="K46" s="8"/>
      <c r="L46" s="8"/>
      <c r="M46" s="8"/>
      <c r="N46" s="8"/>
      <c r="O46" s="8"/>
    </row>
    <row r="47" ht="36.45" customHeight="1" spans="1:15">
      <c r="A47" s="20" t="s">
        <v>195</v>
      </c>
      <c r="B47" s="20" t="s">
        <v>196</v>
      </c>
      <c r="C47" s="8">
        <v>281430.1</v>
      </c>
      <c r="D47" s="8">
        <v>281430.1</v>
      </c>
      <c r="E47" s="8">
        <v>281430.1</v>
      </c>
      <c r="F47" s="8"/>
      <c r="G47" s="8"/>
      <c r="H47" s="8"/>
      <c r="I47" s="8"/>
      <c r="J47" s="8"/>
      <c r="K47" s="8"/>
      <c r="L47" s="8"/>
      <c r="M47" s="8"/>
      <c r="N47" s="8"/>
      <c r="O47" s="8"/>
    </row>
    <row r="48" ht="36.45" customHeight="1" spans="1:15">
      <c r="A48" s="18" t="s">
        <v>197</v>
      </c>
      <c r="B48" s="18" t="s">
        <v>198</v>
      </c>
      <c r="C48" s="8">
        <v>5539440</v>
      </c>
      <c r="D48" s="8">
        <v>5539440</v>
      </c>
      <c r="E48" s="8">
        <v>5539440</v>
      </c>
      <c r="F48" s="8"/>
      <c r="G48" s="8"/>
      <c r="H48" s="8"/>
      <c r="I48" s="8"/>
      <c r="J48" s="8"/>
      <c r="K48" s="8"/>
      <c r="L48" s="8"/>
      <c r="M48" s="8"/>
      <c r="N48" s="8"/>
      <c r="O48" s="8"/>
    </row>
    <row r="49" ht="36.45" customHeight="1" spans="1:15">
      <c r="A49" s="20" t="s">
        <v>199</v>
      </c>
      <c r="B49" s="20" t="s">
        <v>200</v>
      </c>
      <c r="C49" s="8">
        <v>5539440</v>
      </c>
      <c r="D49" s="8">
        <v>5539440</v>
      </c>
      <c r="E49" s="8">
        <v>5539440</v>
      </c>
      <c r="F49" s="8"/>
      <c r="G49" s="8"/>
      <c r="H49" s="8"/>
      <c r="I49" s="8"/>
      <c r="J49" s="8"/>
      <c r="K49" s="8"/>
      <c r="L49" s="8"/>
      <c r="M49" s="8"/>
      <c r="N49" s="8"/>
      <c r="O49" s="8"/>
    </row>
    <row r="50" ht="36.45" customHeight="1" spans="1:15">
      <c r="A50" s="6" t="s">
        <v>201</v>
      </c>
      <c r="B50" s="6" t="s">
        <v>202</v>
      </c>
      <c r="C50" s="8">
        <v>1279496.64</v>
      </c>
      <c r="D50" s="8">
        <v>1279496.64</v>
      </c>
      <c r="E50" s="8">
        <v>1279496.64</v>
      </c>
      <c r="F50" s="8"/>
      <c r="G50" s="8"/>
      <c r="H50" s="8"/>
      <c r="I50" s="8"/>
      <c r="J50" s="8"/>
      <c r="K50" s="8"/>
      <c r="L50" s="8"/>
      <c r="M50" s="8"/>
      <c r="N50" s="8"/>
      <c r="O50" s="8"/>
    </row>
    <row r="51" ht="36.45" customHeight="1" spans="1:15">
      <c r="A51" s="18" t="s">
        <v>203</v>
      </c>
      <c r="B51" s="18" t="s">
        <v>204</v>
      </c>
      <c r="C51" s="8">
        <v>1279496.64</v>
      </c>
      <c r="D51" s="8">
        <v>1279496.64</v>
      </c>
      <c r="E51" s="8">
        <v>1279496.64</v>
      </c>
      <c r="F51" s="8"/>
      <c r="G51" s="8"/>
      <c r="H51" s="8"/>
      <c r="I51" s="8"/>
      <c r="J51" s="8"/>
      <c r="K51" s="8"/>
      <c r="L51" s="8"/>
      <c r="M51" s="8"/>
      <c r="N51" s="8"/>
      <c r="O51" s="8"/>
    </row>
    <row r="52" ht="36.45" customHeight="1" spans="1:15">
      <c r="A52" s="20" t="s">
        <v>205</v>
      </c>
      <c r="B52" s="20" t="s">
        <v>206</v>
      </c>
      <c r="C52" s="8">
        <v>1279496.64</v>
      </c>
      <c r="D52" s="8">
        <v>1279496.64</v>
      </c>
      <c r="E52" s="8">
        <v>1279496.64</v>
      </c>
      <c r="F52" s="8"/>
      <c r="G52" s="8"/>
      <c r="H52" s="8"/>
      <c r="I52" s="8"/>
      <c r="J52" s="8"/>
      <c r="K52" s="8"/>
      <c r="L52" s="8"/>
      <c r="M52" s="8"/>
      <c r="N52" s="8"/>
      <c r="O52" s="8"/>
    </row>
    <row r="53" ht="36.45" customHeight="1" spans="1:15">
      <c r="A53" s="6" t="s">
        <v>207</v>
      </c>
      <c r="B53" s="6" t="s">
        <v>208</v>
      </c>
      <c r="C53" s="8">
        <v>10000</v>
      </c>
      <c r="D53" s="8">
        <v>10000</v>
      </c>
      <c r="E53" s="8">
        <v>10000</v>
      </c>
      <c r="F53" s="8"/>
      <c r="G53" s="8"/>
      <c r="H53" s="8"/>
      <c r="I53" s="8"/>
      <c r="J53" s="8"/>
      <c r="K53" s="8"/>
      <c r="L53" s="8"/>
      <c r="M53" s="8"/>
      <c r="N53" s="8"/>
      <c r="O53" s="8"/>
    </row>
    <row r="54" ht="36.45" customHeight="1" spans="1:15">
      <c r="A54" s="18" t="s">
        <v>209</v>
      </c>
      <c r="B54" s="18" t="s">
        <v>210</v>
      </c>
      <c r="C54" s="8">
        <v>10000</v>
      </c>
      <c r="D54" s="8">
        <v>10000</v>
      </c>
      <c r="E54" s="8">
        <v>10000</v>
      </c>
      <c r="F54" s="8"/>
      <c r="G54" s="8"/>
      <c r="H54" s="8"/>
      <c r="I54" s="8"/>
      <c r="J54" s="8"/>
      <c r="K54" s="8"/>
      <c r="L54" s="8"/>
      <c r="M54" s="8"/>
      <c r="N54" s="8"/>
      <c r="O54" s="8"/>
    </row>
    <row r="55" ht="36.45" customHeight="1" spans="1:15">
      <c r="A55" s="20" t="s">
        <v>211</v>
      </c>
      <c r="B55" s="20" t="s">
        <v>212</v>
      </c>
      <c r="C55" s="8">
        <v>10000</v>
      </c>
      <c r="D55" s="8">
        <v>10000</v>
      </c>
      <c r="E55" s="8">
        <v>10000</v>
      </c>
      <c r="F55" s="8"/>
      <c r="G55" s="8"/>
      <c r="H55" s="8"/>
      <c r="I55" s="8"/>
      <c r="J55" s="8"/>
      <c r="K55" s="8"/>
      <c r="L55" s="8"/>
      <c r="M55" s="8"/>
      <c r="N55" s="8"/>
      <c r="O55" s="8"/>
    </row>
    <row r="56" ht="36.45" customHeight="1" spans="1:15">
      <c r="A56" s="5" t="s">
        <v>213</v>
      </c>
      <c r="B56" s="5" t="s">
        <v>213</v>
      </c>
      <c r="C56" s="8">
        <v>22927463.19</v>
      </c>
      <c r="D56" s="8">
        <v>22927463.19</v>
      </c>
      <c r="E56" s="8">
        <v>22927463.19</v>
      </c>
      <c r="F56" s="8"/>
      <c r="G56" s="8"/>
      <c r="H56" s="8"/>
      <c r="I56" s="8"/>
      <c r="J56" s="8"/>
      <c r="K56" s="8"/>
      <c r="L56" s="8"/>
      <c r="M56" s="8"/>
      <c r="N56" s="8"/>
      <c r="O56" s="8"/>
    </row>
  </sheetData>
  <mergeCells count="11">
    <mergeCell ref="A3:O3"/>
    <mergeCell ref="A4:N4"/>
    <mergeCell ref="D5:F5"/>
    <mergeCell ref="J5:O5"/>
    <mergeCell ref="A56:B5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8"/>
  <sheetViews>
    <sheetView showZeros="0" workbookViewId="0">
      <pane ySplit="1" topLeftCell="A5" activePane="bottomLeft" state="frozen"/>
      <selection/>
      <selection pane="bottomLeft" activeCell="A1" sqref="A1"/>
    </sheetView>
  </sheetViews>
  <sheetFormatPr defaultColWidth="8.85185185185185" defaultRowHeight="15" customHeight="1" outlineLevelCol="3"/>
  <cols>
    <col min="1" max="1" width="40.5462962962963" customWidth="1"/>
    <col min="2" max="2" width="45.8333333333333" customWidth="1"/>
    <col min="3" max="4" width="40.5462962962963" customWidth="1"/>
  </cols>
  <sheetData>
    <row r="1" customHeight="1" spans="1:4">
      <c r="A1" s="1"/>
      <c r="B1" s="1"/>
      <c r="C1" s="1"/>
      <c r="D1" s="1"/>
    </row>
    <row r="2" ht="18.75" customHeight="1" spans="4:4">
      <c r="D2" s="2" t="s">
        <v>214</v>
      </c>
    </row>
    <row r="3" ht="57.45" customHeight="1" spans="1:4">
      <c r="A3" s="3" t="s">
        <v>215</v>
      </c>
      <c r="B3" s="3"/>
      <c r="C3" s="3"/>
      <c r="D3" s="3"/>
    </row>
    <row r="4" ht="18.75" customHeight="1" spans="1:4">
      <c r="A4" s="4" t="str">
        <f>"单位名称："&amp;"维西傈僳族自治县维登乡人民政府"</f>
        <v>单位名称：维西傈僳族自治县维登乡人民政府</v>
      </c>
      <c r="D4" s="2" t="s">
        <v>2</v>
      </c>
    </row>
    <row r="5" ht="31.95" customHeight="1" spans="1:4">
      <c r="A5" s="5" t="s">
        <v>3</v>
      </c>
      <c r="B5" s="5"/>
      <c r="C5" s="5" t="s">
        <v>4</v>
      </c>
      <c r="D5" s="5"/>
    </row>
    <row r="6" ht="31.95" customHeight="1" spans="1:4">
      <c r="A6" s="5" t="s">
        <v>5</v>
      </c>
      <c r="B6" s="5" t="s">
        <v>216</v>
      </c>
      <c r="C6" s="5" t="s">
        <v>217</v>
      </c>
      <c r="D6" s="5" t="s">
        <v>216</v>
      </c>
    </row>
    <row r="7" ht="31.95" customHeight="1" spans="1:4">
      <c r="A7" s="6"/>
      <c r="B7" s="6"/>
      <c r="C7" s="6"/>
      <c r="D7" s="6"/>
    </row>
    <row r="8" ht="31.95" customHeight="1" spans="1:4">
      <c r="A8" s="6" t="s">
        <v>218</v>
      </c>
      <c r="B8" s="8">
        <v>22927463.19</v>
      </c>
      <c r="C8" s="6" t="s">
        <v>219</v>
      </c>
      <c r="D8" s="7">
        <v>22927463.19</v>
      </c>
    </row>
    <row r="9" ht="31.95" customHeight="1" spans="1:4">
      <c r="A9" s="6" t="s">
        <v>220</v>
      </c>
      <c r="B9" s="8">
        <v>22927463.19</v>
      </c>
      <c r="C9" s="6" t="str">
        <f>" ("&amp;"一"&amp;")  "&amp;"一般公共服务支出"</f>
        <v> (一)  一般公共服务支出</v>
      </c>
      <c r="D9" s="7">
        <v>7716863.14</v>
      </c>
    </row>
    <row r="10" ht="31.95" customHeight="1" spans="1:4">
      <c r="A10" s="6" t="s">
        <v>221</v>
      </c>
      <c r="B10" s="8"/>
      <c r="C10" s="6" t="str">
        <f>" ("&amp;"二"&amp;")  "&amp;"科学技术支出"</f>
        <v> (二)  科学技术支出</v>
      </c>
      <c r="D10" s="7">
        <v>173019</v>
      </c>
    </row>
    <row r="11" ht="31.95" customHeight="1" spans="1:4">
      <c r="A11" s="6" t="s">
        <v>222</v>
      </c>
      <c r="B11" s="8"/>
      <c r="C11" s="6" t="str">
        <f>" ("&amp;"三"&amp;")  "&amp;"文化旅游体育与传媒支出"</f>
        <v> (三)  文化旅游体育与传媒支出</v>
      </c>
      <c r="D11" s="7">
        <v>1176121.58</v>
      </c>
    </row>
    <row r="12" ht="31.95" customHeight="1" spans="1:4">
      <c r="A12" s="6" t="s">
        <v>223</v>
      </c>
      <c r="B12" s="8"/>
      <c r="C12" s="6" t="str">
        <f>" ("&amp;"四"&amp;")  "&amp;"社会保障和就业支出"</f>
        <v> (四)  社会保障和就业支出</v>
      </c>
      <c r="D12" s="7">
        <v>1637756.96</v>
      </c>
    </row>
    <row r="13" ht="31.95" customHeight="1" spans="1:4">
      <c r="A13" s="6" t="s">
        <v>220</v>
      </c>
      <c r="B13" s="8"/>
      <c r="C13" s="6" t="str">
        <f>" ("&amp;"五"&amp;")  "&amp;"卫生健康支出"</f>
        <v> (五)  卫生健康支出</v>
      </c>
      <c r="D13" s="7">
        <v>1234917.9</v>
      </c>
    </row>
    <row r="14" ht="31.95" customHeight="1" spans="1:4">
      <c r="A14" s="6" t="s">
        <v>221</v>
      </c>
      <c r="B14" s="8"/>
      <c r="C14" s="6" t="str">
        <f>" ("&amp;"六"&amp;")  "&amp;"农林水支出"</f>
        <v> (六)  农林水支出</v>
      </c>
      <c r="D14" s="7">
        <v>9699287.97</v>
      </c>
    </row>
    <row r="15" ht="31.95" customHeight="1" spans="1:4">
      <c r="A15" s="6" t="s">
        <v>222</v>
      </c>
      <c r="B15" s="8"/>
      <c r="C15" s="6" t="str">
        <f>" ("&amp;"七"&amp;")  "&amp;"住房保障支出"</f>
        <v> (七)  住房保障支出</v>
      </c>
      <c r="D15" s="7">
        <v>1279496.64</v>
      </c>
    </row>
    <row r="16" ht="31.95" customHeight="1" spans="1:4">
      <c r="A16" s="4"/>
      <c r="B16" s="4"/>
      <c r="C16" s="6" t="str">
        <f>" ("&amp;"八"&amp;")  "&amp;"灾害防治及应急管理支出"</f>
        <v> (八)  灾害防治及应急管理支出</v>
      </c>
      <c r="D16" s="7">
        <v>10000</v>
      </c>
    </row>
    <row r="17" ht="31.95" customHeight="1" spans="1:4">
      <c r="A17" s="6"/>
      <c r="B17" s="8"/>
      <c r="C17" s="6" t="s">
        <v>224</v>
      </c>
      <c r="D17" s="7"/>
    </row>
    <row r="18" ht="31.95" customHeight="1" spans="1:4">
      <c r="A18" s="5" t="s">
        <v>225</v>
      </c>
      <c r="B18" s="8">
        <v>22927463.19</v>
      </c>
      <c r="C18" s="5" t="s">
        <v>52</v>
      </c>
      <c r="D18" s="7">
        <v>22927463.19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55"/>
  <sheetViews>
    <sheetView showZeros="0" workbookViewId="0">
      <pane ySplit="1" topLeftCell="A2" activePane="bottomLeft" state="frozen"/>
      <selection/>
      <selection pane="bottomLeft" activeCell="A39" sqref="A39:A54"/>
    </sheetView>
  </sheetViews>
  <sheetFormatPr defaultColWidth="8.85185185185185" defaultRowHeight="15" customHeight="1" outlineLevelCol="6"/>
  <cols>
    <col min="1" max="7" width="28.5740740740741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7:7">
      <c r="G2" s="2" t="s">
        <v>226</v>
      </c>
    </row>
    <row r="3" ht="56.7" customHeight="1" spans="1:7">
      <c r="A3" s="3" t="s">
        <v>227</v>
      </c>
      <c r="B3" s="3"/>
      <c r="C3" s="3"/>
      <c r="D3" s="3"/>
      <c r="E3" s="3"/>
      <c r="F3" s="3"/>
      <c r="G3" s="3"/>
    </row>
    <row r="4" ht="18.75" customHeight="1" spans="1:7">
      <c r="A4" s="19" t="str">
        <f>"单位名称："&amp;"维西傈僳族自治县维登乡人民政府"</f>
        <v>单位名称：维西傈僳族自治县维登乡人民政府</v>
      </c>
      <c r="B4" s="19"/>
      <c r="C4" s="19"/>
      <c r="D4" s="19"/>
      <c r="E4" s="19"/>
      <c r="F4" s="19"/>
      <c r="G4" s="2" t="s">
        <v>2</v>
      </c>
    </row>
    <row r="5" ht="37.95" customHeight="1" spans="1:7">
      <c r="A5" s="5" t="s">
        <v>228</v>
      </c>
      <c r="B5" s="5"/>
      <c r="C5" s="5" t="s">
        <v>57</v>
      </c>
      <c r="D5" s="5" t="s">
        <v>115</v>
      </c>
      <c r="E5" s="5"/>
      <c r="F5" s="5"/>
      <c r="G5" s="5" t="s">
        <v>116</v>
      </c>
    </row>
    <row r="6" ht="37.95" customHeight="1" spans="1:7">
      <c r="A6" s="5" t="s">
        <v>113</v>
      </c>
      <c r="B6" s="5" t="s">
        <v>114</v>
      </c>
      <c r="C6" s="5"/>
      <c r="D6" s="5" t="s">
        <v>59</v>
      </c>
      <c r="E6" s="5" t="s">
        <v>229</v>
      </c>
      <c r="F6" s="5" t="s">
        <v>230</v>
      </c>
      <c r="G6" s="5"/>
    </row>
    <row r="7" ht="37.95" customHeight="1" spans="1:7">
      <c r="A7" s="5" t="s">
        <v>71</v>
      </c>
      <c r="B7" s="5" t="s">
        <v>72</v>
      </c>
      <c r="C7" s="5" t="s">
        <v>73</v>
      </c>
      <c r="D7" s="5" t="s">
        <v>74</v>
      </c>
      <c r="E7" s="5" t="s">
        <v>75</v>
      </c>
      <c r="F7" s="5" t="s">
        <v>76</v>
      </c>
      <c r="G7" s="5" t="s">
        <v>77</v>
      </c>
    </row>
    <row r="8" ht="37.95" customHeight="1" spans="1:7">
      <c r="A8" s="6" t="s">
        <v>123</v>
      </c>
      <c r="B8" s="6" t="s">
        <v>124</v>
      </c>
      <c r="C8" s="8">
        <v>7716863.14</v>
      </c>
      <c r="D8" s="8">
        <v>7716863.14</v>
      </c>
      <c r="E8" s="8">
        <v>6655069.58</v>
      </c>
      <c r="F8" s="8">
        <v>1061793.56</v>
      </c>
      <c r="G8" s="8"/>
    </row>
    <row r="9" ht="37.95" customHeight="1" spans="1:7">
      <c r="A9" s="18" t="s">
        <v>125</v>
      </c>
      <c r="B9" s="18" t="s">
        <v>126</v>
      </c>
      <c r="C9" s="8">
        <v>199069.28</v>
      </c>
      <c r="D9" s="8">
        <v>199069.28</v>
      </c>
      <c r="E9" s="8">
        <v>179018</v>
      </c>
      <c r="F9" s="8">
        <v>20051.28</v>
      </c>
      <c r="G9" s="8"/>
    </row>
    <row r="10" ht="37.95" customHeight="1" spans="1:7">
      <c r="A10" s="20" t="s">
        <v>127</v>
      </c>
      <c r="B10" s="20" t="s">
        <v>128</v>
      </c>
      <c r="C10" s="8">
        <v>199069.28</v>
      </c>
      <c r="D10" s="8">
        <v>199069.28</v>
      </c>
      <c r="E10" s="8">
        <v>179018</v>
      </c>
      <c r="F10" s="8">
        <v>20051.28</v>
      </c>
      <c r="G10" s="8"/>
    </row>
    <row r="11" ht="37.95" customHeight="1" spans="1:7">
      <c r="A11" s="18" t="s">
        <v>129</v>
      </c>
      <c r="B11" s="18" t="s">
        <v>130</v>
      </c>
      <c r="C11" s="8">
        <v>5316432.96</v>
      </c>
      <c r="D11" s="8">
        <v>5316432.96</v>
      </c>
      <c r="E11" s="8">
        <v>4651008.84</v>
      </c>
      <c r="F11" s="8">
        <v>665424.12</v>
      </c>
      <c r="G11" s="8"/>
    </row>
    <row r="12" ht="37.95" customHeight="1" spans="1:7">
      <c r="A12" s="20" t="s">
        <v>131</v>
      </c>
      <c r="B12" s="20" t="s">
        <v>128</v>
      </c>
      <c r="C12" s="8">
        <v>4791629.8</v>
      </c>
      <c r="D12" s="8">
        <v>4791629.8</v>
      </c>
      <c r="E12" s="8">
        <v>4176205.68</v>
      </c>
      <c r="F12" s="8">
        <v>615424.12</v>
      </c>
      <c r="G12" s="8"/>
    </row>
    <row r="13" ht="37.95" customHeight="1" spans="1:7">
      <c r="A13" s="20" t="s">
        <v>132</v>
      </c>
      <c r="B13" s="20" t="s">
        <v>133</v>
      </c>
      <c r="C13" s="8">
        <v>524803.16</v>
      </c>
      <c r="D13" s="8">
        <v>524803.16</v>
      </c>
      <c r="E13" s="8">
        <v>474803.16</v>
      </c>
      <c r="F13" s="8">
        <v>50000</v>
      </c>
      <c r="G13" s="8"/>
    </row>
    <row r="14" ht="37.95" customHeight="1" spans="1:7">
      <c r="A14" s="18" t="s">
        <v>134</v>
      </c>
      <c r="B14" s="18" t="s">
        <v>135</v>
      </c>
      <c r="C14" s="8">
        <v>434183.14</v>
      </c>
      <c r="D14" s="8">
        <v>434183.14</v>
      </c>
      <c r="E14" s="8">
        <v>405026.74</v>
      </c>
      <c r="F14" s="8">
        <v>29156.4</v>
      </c>
      <c r="G14" s="8"/>
    </row>
    <row r="15" ht="37.95" customHeight="1" spans="1:7">
      <c r="A15" s="20" t="s">
        <v>136</v>
      </c>
      <c r="B15" s="20" t="s">
        <v>137</v>
      </c>
      <c r="C15" s="8">
        <v>434183.14</v>
      </c>
      <c r="D15" s="8">
        <v>434183.14</v>
      </c>
      <c r="E15" s="8">
        <v>405026.74</v>
      </c>
      <c r="F15" s="8">
        <v>29156.4</v>
      </c>
      <c r="G15" s="8"/>
    </row>
    <row r="16" ht="37.95" customHeight="1" spans="1:7">
      <c r="A16" s="18" t="s">
        <v>138</v>
      </c>
      <c r="B16" s="18" t="s">
        <v>139</v>
      </c>
      <c r="C16" s="8">
        <v>20000</v>
      </c>
      <c r="D16" s="8">
        <v>20000</v>
      </c>
      <c r="E16" s="8"/>
      <c r="F16" s="8">
        <v>20000</v>
      </c>
      <c r="G16" s="8"/>
    </row>
    <row r="17" ht="37.95" customHeight="1" spans="1:7">
      <c r="A17" s="20" t="s">
        <v>140</v>
      </c>
      <c r="B17" s="20" t="s">
        <v>128</v>
      </c>
      <c r="C17" s="8">
        <v>20000</v>
      </c>
      <c r="D17" s="8">
        <v>20000</v>
      </c>
      <c r="E17" s="8"/>
      <c r="F17" s="8">
        <v>20000</v>
      </c>
      <c r="G17" s="8"/>
    </row>
    <row r="18" ht="37.95" customHeight="1" spans="1:7">
      <c r="A18" s="18" t="s">
        <v>141</v>
      </c>
      <c r="B18" s="18" t="s">
        <v>142</v>
      </c>
      <c r="C18" s="8">
        <v>168563.52</v>
      </c>
      <c r="D18" s="8">
        <v>168563.52</v>
      </c>
      <c r="E18" s="8">
        <v>149028</v>
      </c>
      <c r="F18" s="8">
        <v>19535.52</v>
      </c>
      <c r="G18" s="8"/>
    </row>
    <row r="19" ht="37.95" customHeight="1" spans="1:7">
      <c r="A19" s="20" t="s">
        <v>143</v>
      </c>
      <c r="B19" s="20" t="s">
        <v>128</v>
      </c>
      <c r="C19" s="8">
        <v>168563.52</v>
      </c>
      <c r="D19" s="8">
        <v>168563.52</v>
      </c>
      <c r="E19" s="8">
        <v>149028</v>
      </c>
      <c r="F19" s="8">
        <v>19535.52</v>
      </c>
      <c r="G19" s="8"/>
    </row>
    <row r="20" ht="37.95" customHeight="1" spans="1:7">
      <c r="A20" s="18" t="s">
        <v>144</v>
      </c>
      <c r="B20" s="18" t="s">
        <v>145</v>
      </c>
      <c r="C20" s="8">
        <v>1578614.24</v>
      </c>
      <c r="D20" s="8">
        <v>1578614.24</v>
      </c>
      <c r="E20" s="8">
        <v>1270988</v>
      </c>
      <c r="F20" s="8">
        <v>307626.24</v>
      </c>
      <c r="G20" s="8"/>
    </row>
    <row r="21" ht="37.95" customHeight="1" spans="1:7">
      <c r="A21" s="20" t="s">
        <v>146</v>
      </c>
      <c r="B21" s="20" t="s">
        <v>128</v>
      </c>
      <c r="C21" s="8">
        <v>1428614.24</v>
      </c>
      <c r="D21" s="8">
        <v>1428614.24</v>
      </c>
      <c r="E21" s="8">
        <v>1270988</v>
      </c>
      <c r="F21" s="8">
        <v>157626.24</v>
      </c>
      <c r="G21" s="8"/>
    </row>
    <row r="22" ht="37.95" customHeight="1" spans="1:7">
      <c r="A22" s="20" t="s">
        <v>147</v>
      </c>
      <c r="B22" s="20" t="s">
        <v>148</v>
      </c>
      <c r="C22" s="8">
        <v>150000</v>
      </c>
      <c r="D22" s="8">
        <v>150000</v>
      </c>
      <c r="E22" s="8"/>
      <c r="F22" s="8">
        <v>150000</v>
      </c>
      <c r="G22" s="8"/>
    </row>
    <row r="23" ht="37.95" customHeight="1" spans="1:7">
      <c r="A23" s="6" t="s">
        <v>149</v>
      </c>
      <c r="B23" s="6" t="s">
        <v>150</v>
      </c>
      <c r="C23" s="8">
        <v>173019</v>
      </c>
      <c r="D23" s="8">
        <v>173019</v>
      </c>
      <c r="E23" s="8">
        <v>171269</v>
      </c>
      <c r="F23" s="8">
        <v>1750</v>
      </c>
      <c r="G23" s="8"/>
    </row>
    <row r="24" ht="37.95" customHeight="1" spans="1:7">
      <c r="A24" s="18" t="s">
        <v>151</v>
      </c>
      <c r="B24" s="18" t="s">
        <v>152</v>
      </c>
      <c r="C24" s="8">
        <v>173019</v>
      </c>
      <c r="D24" s="8">
        <v>173019</v>
      </c>
      <c r="E24" s="8">
        <v>171269</v>
      </c>
      <c r="F24" s="8">
        <v>1750</v>
      </c>
      <c r="G24" s="8"/>
    </row>
    <row r="25" ht="37.95" customHeight="1" spans="1:7">
      <c r="A25" s="20" t="s">
        <v>153</v>
      </c>
      <c r="B25" s="20" t="s">
        <v>128</v>
      </c>
      <c r="C25" s="8">
        <v>173019</v>
      </c>
      <c r="D25" s="8">
        <v>173019</v>
      </c>
      <c r="E25" s="8">
        <v>171269</v>
      </c>
      <c r="F25" s="8">
        <v>1750</v>
      </c>
      <c r="G25" s="8"/>
    </row>
    <row r="26" ht="37.95" customHeight="1" spans="1:7">
      <c r="A26" s="6" t="s">
        <v>154</v>
      </c>
      <c r="B26" s="6" t="s">
        <v>155</v>
      </c>
      <c r="C26" s="8">
        <v>1176121.58</v>
      </c>
      <c r="D26" s="8">
        <v>1176121.58</v>
      </c>
      <c r="E26" s="8">
        <v>1104993.74</v>
      </c>
      <c r="F26" s="8">
        <v>71127.84</v>
      </c>
      <c r="G26" s="8"/>
    </row>
    <row r="27" ht="37.95" customHeight="1" spans="1:7">
      <c r="A27" s="18" t="s">
        <v>156</v>
      </c>
      <c r="B27" s="18" t="s">
        <v>157</v>
      </c>
      <c r="C27" s="8">
        <v>1176121.58</v>
      </c>
      <c r="D27" s="8">
        <v>1176121.58</v>
      </c>
      <c r="E27" s="8">
        <v>1104993.74</v>
      </c>
      <c r="F27" s="8">
        <v>71127.84</v>
      </c>
      <c r="G27" s="8"/>
    </row>
    <row r="28" ht="37.95" customHeight="1" spans="1:7">
      <c r="A28" s="20" t="s">
        <v>158</v>
      </c>
      <c r="B28" s="20" t="s">
        <v>159</v>
      </c>
      <c r="C28" s="8">
        <v>1176121.58</v>
      </c>
      <c r="D28" s="8">
        <v>1176121.58</v>
      </c>
      <c r="E28" s="8">
        <v>1104993.74</v>
      </c>
      <c r="F28" s="8">
        <v>71127.84</v>
      </c>
      <c r="G28" s="8"/>
    </row>
    <row r="29" ht="37.95" customHeight="1" spans="1:7">
      <c r="A29" s="6" t="s">
        <v>160</v>
      </c>
      <c r="B29" s="6" t="s">
        <v>161</v>
      </c>
      <c r="C29" s="8">
        <v>1637756.96</v>
      </c>
      <c r="D29" s="8">
        <v>1637756.96</v>
      </c>
      <c r="E29" s="8">
        <v>1637756.96</v>
      </c>
      <c r="F29" s="8"/>
      <c r="G29" s="8"/>
    </row>
    <row r="30" ht="37.95" customHeight="1" spans="1:7">
      <c r="A30" s="18" t="s">
        <v>162</v>
      </c>
      <c r="B30" s="18" t="s">
        <v>163</v>
      </c>
      <c r="C30" s="8">
        <v>1575032.96</v>
      </c>
      <c r="D30" s="8">
        <v>1575032.96</v>
      </c>
      <c r="E30" s="8">
        <v>1575032.96</v>
      </c>
      <c r="F30" s="8"/>
      <c r="G30" s="8"/>
    </row>
    <row r="31" ht="37.95" customHeight="1" spans="1:7">
      <c r="A31" s="20" t="s">
        <v>164</v>
      </c>
      <c r="B31" s="20" t="s">
        <v>165</v>
      </c>
      <c r="C31" s="8">
        <v>1575032.96</v>
      </c>
      <c r="D31" s="8">
        <v>1575032.96</v>
      </c>
      <c r="E31" s="8">
        <v>1575032.96</v>
      </c>
      <c r="F31" s="8"/>
      <c r="G31" s="8"/>
    </row>
    <row r="32" ht="37.95" customHeight="1" spans="1:7">
      <c r="A32" s="18" t="s">
        <v>168</v>
      </c>
      <c r="B32" s="18" t="s">
        <v>169</v>
      </c>
      <c r="C32" s="8">
        <v>62724</v>
      </c>
      <c r="D32" s="8">
        <v>62724</v>
      </c>
      <c r="E32" s="8">
        <v>62724</v>
      </c>
      <c r="F32" s="8"/>
      <c r="G32" s="8"/>
    </row>
    <row r="33" ht="37.95" customHeight="1" spans="1:7">
      <c r="A33" s="20" t="s">
        <v>170</v>
      </c>
      <c r="B33" s="20" t="s">
        <v>171</v>
      </c>
      <c r="C33" s="8">
        <v>62724</v>
      </c>
      <c r="D33" s="8">
        <v>62724</v>
      </c>
      <c r="E33" s="8">
        <v>62724</v>
      </c>
      <c r="F33" s="8"/>
      <c r="G33" s="8"/>
    </row>
    <row r="34" ht="37.95" customHeight="1" spans="1:7">
      <c r="A34" s="6" t="s">
        <v>172</v>
      </c>
      <c r="B34" s="6" t="s">
        <v>173</v>
      </c>
      <c r="C34" s="8">
        <v>1234917.9</v>
      </c>
      <c r="D34" s="8">
        <v>1234917.9</v>
      </c>
      <c r="E34" s="8">
        <v>1234917.9</v>
      </c>
      <c r="F34" s="8"/>
      <c r="G34" s="8"/>
    </row>
    <row r="35" ht="37.95" customHeight="1" spans="1:7">
      <c r="A35" s="18" t="s">
        <v>174</v>
      </c>
      <c r="B35" s="18" t="s">
        <v>175</v>
      </c>
      <c r="C35" s="8">
        <v>1234917.9</v>
      </c>
      <c r="D35" s="8">
        <v>1234917.9</v>
      </c>
      <c r="E35" s="8">
        <v>1234917.9</v>
      </c>
      <c r="F35" s="8"/>
      <c r="G35" s="8"/>
    </row>
    <row r="36" ht="37.95" customHeight="1" spans="1:7">
      <c r="A36" s="20" t="s">
        <v>176</v>
      </c>
      <c r="B36" s="20" t="s">
        <v>177</v>
      </c>
      <c r="C36" s="8">
        <v>380803.05</v>
      </c>
      <c r="D36" s="8">
        <v>380803.05</v>
      </c>
      <c r="E36" s="8">
        <v>380803.05</v>
      </c>
      <c r="F36" s="8"/>
      <c r="G36" s="8"/>
    </row>
    <row r="37" ht="37.95" customHeight="1" spans="1:7">
      <c r="A37" s="20" t="s">
        <v>178</v>
      </c>
      <c r="B37" s="20" t="s">
        <v>179</v>
      </c>
      <c r="C37" s="8">
        <v>344939.4</v>
      </c>
      <c r="D37" s="8">
        <v>344939.4</v>
      </c>
      <c r="E37" s="8">
        <v>344939.4</v>
      </c>
      <c r="F37" s="8"/>
      <c r="G37" s="8"/>
    </row>
    <row r="38" ht="37.95" customHeight="1" spans="1:7">
      <c r="A38" s="20" t="s">
        <v>180</v>
      </c>
      <c r="B38" s="20" t="s">
        <v>181</v>
      </c>
      <c r="C38" s="8">
        <v>464647.52</v>
      </c>
      <c r="D38" s="8">
        <v>464647.52</v>
      </c>
      <c r="E38" s="8">
        <v>464647.52</v>
      </c>
      <c r="F38" s="8"/>
      <c r="G38" s="8"/>
    </row>
    <row r="39" ht="37.95" customHeight="1" spans="1:7">
      <c r="A39" s="20" t="s">
        <v>182</v>
      </c>
      <c r="B39" s="20" t="s">
        <v>183</v>
      </c>
      <c r="C39" s="8">
        <v>44527.93</v>
      </c>
      <c r="D39" s="8">
        <v>44527.93</v>
      </c>
      <c r="E39" s="8">
        <v>44527.93</v>
      </c>
      <c r="F39" s="8"/>
      <c r="G39" s="8"/>
    </row>
    <row r="40" ht="37.95" customHeight="1" spans="1:7">
      <c r="A40" s="6" t="s">
        <v>184</v>
      </c>
      <c r="B40" s="6" t="s">
        <v>185</v>
      </c>
      <c r="C40" s="8">
        <v>9699287.97</v>
      </c>
      <c r="D40" s="8">
        <v>9699287.97</v>
      </c>
      <c r="E40" s="8">
        <v>8242322.85</v>
      </c>
      <c r="F40" s="8">
        <v>1456965.12</v>
      </c>
      <c r="G40" s="8"/>
    </row>
    <row r="41" ht="37.95" customHeight="1" spans="1:7">
      <c r="A41" s="18" t="s">
        <v>186</v>
      </c>
      <c r="B41" s="18" t="s">
        <v>187</v>
      </c>
      <c r="C41" s="8">
        <v>3119660.73</v>
      </c>
      <c r="D41" s="8">
        <v>3119660.73</v>
      </c>
      <c r="E41" s="8">
        <v>2961252.09</v>
      </c>
      <c r="F41" s="8">
        <v>158408.64</v>
      </c>
      <c r="G41" s="8"/>
    </row>
    <row r="42" ht="37.95" customHeight="1" spans="1:7">
      <c r="A42" s="20" t="s">
        <v>188</v>
      </c>
      <c r="B42" s="20" t="s">
        <v>137</v>
      </c>
      <c r="C42" s="8">
        <v>3119660.73</v>
      </c>
      <c r="D42" s="8">
        <v>3119660.73</v>
      </c>
      <c r="E42" s="8">
        <v>2961252.09</v>
      </c>
      <c r="F42" s="8">
        <v>158408.64</v>
      </c>
      <c r="G42" s="8"/>
    </row>
    <row r="43" ht="37.95" customHeight="1" spans="1:7">
      <c r="A43" s="18" t="s">
        <v>189</v>
      </c>
      <c r="B43" s="18" t="s">
        <v>190</v>
      </c>
      <c r="C43" s="8">
        <v>758757.14</v>
      </c>
      <c r="D43" s="8">
        <v>758757.14</v>
      </c>
      <c r="E43" s="8">
        <v>709483.7</v>
      </c>
      <c r="F43" s="8">
        <v>49273.44</v>
      </c>
      <c r="G43" s="8"/>
    </row>
    <row r="44" ht="37.95" customHeight="1" spans="1:7">
      <c r="A44" s="20" t="s">
        <v>191</v>
      </c>
      <c r="B44" s="20" t="s">
        <v>192</v>
      </c>
      <c r="C44" s="8">
        <v>758757.14</v>
      </c>
      <c r="D44" s="8">
        <v>758757.14</v>
      </c>
      <c r="E44" s="8">
        <v>709483.7</v>
      </c>
      <c r="F44" s="8">
        <v>49273.44</v>
      </c>
      <c r="G44" s="8"/>
    </row>
    <row r="45" ht="37.95" customHeight="1" spans="1:7">
      <c r="A45" s="18" t="s">
        <v>193</v>
      </c>
      <c r="B45" s="18" t="s">
        <v>194</v>
      </c>
      <c r="C45" s="8">
        <v>281430.1</v>
      </c>
      <c r="D45" s="8">
        <v>281430.1</v>
      </c>
      <c r="E45" s="8">
        <v>262147.06</v>
      </c>
      <c r="F45" s="8">
        <v>19283.04</v>
      </c>
      <c r="G45" s="8"/>
    </row>
    <row r="46" ht="37.95" customHeight="1" spans="1:7">
      <c r="A46" s="20" t="s">
        <v>195</v>
      </c>
      <c r="B46" s="20" t="s">
        <v>196</v>
      </c>
      <c r="C46" s="8">
        <v>281430.1</v>
      </c>
      <c r="D46" s="8">
        <v>281430.1</v>
      </c>
      <c r="E46" s="8">
        <v>262147.06</v>
      </c>
      <c r="F46" s="8">
        <v>19283.04</v>
      </c>
      <c r="G46" s="8"/>
    </row>
    <row r="47" ht="37.95" customHeight="1" spans="1:7">
      <c r="A47" s="18" t="s">
        <v>197</v>
      </c>
      <c r="B47" s="18" t="s">
        <v>198</v>
      </c>
      <c r="C47" s="8">
        <v>5539440</v>
      </c>
      <c r="D47" s="8">
        <v>5539440</v>
      </c>
      <c r="E47" s="8">
        <v>4309440</v>
      </c>
      <c r="F47" s="8">
        <v>1230000</v>
      </c>
      <c r="G47" s="8"/>
    </row>
    <row r="48" ht="37.95" customHeight="1" spans="1:7">
      <c r="A48" s="20" t="s">
        <v>199</v>
      </c>
      <c r="B48" s="20" t="s">
        <v>200</v>
      </c>
      <c r="C48" s="8">
        <v>5539440</v>
      </c>
      <c r="D48" s="8">
        <v>5539440</v>
      </c>
      <c r="E48" s="8">
        <v>4309440</v>
      </c>
      <c r="F48" s="8">
        <v>1230000</v>
      </c>
      <c r="G48" s="8"/>
    </row>
    <row r="49" ht="37.95" customHeight="1" spans="1:7">
      <c r="A49" s="6" t="s">
        <v>201</v>
      </c>
      <c r="B49" s="6" t="s">
        <v>202</v>
      </c>
      <c r="C49" s="8">
        <v>1279496.64</v>
      </c>
      <c r="D49" s="8">
        <v>1279496.64</v>
      </c>
      <c r="E49" s="8">
        <v>1279496.64</v>
      </c>
      <c r="F49" s="8"/>
      <c r="G49" s="8"/>
    </row>
    <row r="50" ht="37.95" customHeight="1" spans="1:7">
      <c r="A50" s="18" t="s">
        <v>203</v>
      </c>
      <c r="B50" s="18" t="s">
        <v>204</v>
      </c>
      <c r="C50" s="8">
        <v>1279496.64</v>
      </c>
      <c r="D50" s="8">
        <v>1279496.64</v>
      </c>
      <c r="E50" s="8">
        <v>1279496.64</v>
      </c>
      <c r="F50" s="8"/>
      <c r="G50" s="8"/>
    </row>
    <row r="51" ht="37.95" customHeight="1" spans="1:7">
      <c r="A51" s="20" t="s">
        <v>205</v>
      </c>
      <c r="B51" s="20" t="s">
        <v>206</v>
      </c>
      <c r="C51" s="8">
        <v>1279496.64</v>
      </c>
      <c r="D51" s="8">
        <v>1279496.64</v>
      </c>
      <c r="E51" s="8">
        <v>1279496.64</v>
      </c>
      <c r="F51" s="8"/>
      <c r="G51" s="8"/>
    </row>
    <row r="52" ht="37.95" customHeight="1" spans="1:7">
      <c r="A52" s="6" t="s">
        <v>207</v>
      </c>
      <c r="B52" s="6" t="s">
        <v>208</v>
      </c>
      <c r="C52" s="8">
        <v>10000</v>
      </c>
      <c r="D52" s="8">
        <v>10000</v>
      </c>
      <c r="E52" s="8"/>
      <c r="F52" s="8">
        <v>10000</v>
      </c>
      <c r="G52" s="8"/>
    </row>
    <row r="53" ht="37.95" customHeight="1" spans="1:7">
      <c r="A53" s="18" t="s">
        <v>209</v>
      </c>
      <c r="B53" s="18" t="s">
        <v>210</v>
      </c>
      <c r="C53" s="8">
        <v>10000</v>
      </c>
      <c r="D53" s="8">
        <v>10000</v>
      </c>
      <c r="E53" s="8"/>
      <c r="F53" s="8">
        <v>10000</v>
      </c>
      <c r="G53" s="8"/>
    </row>
    <row r="54" ht="37.95" customHeight="1" spans="1:7">
      <c r="A54" s="20" t="s">
        <v>211</v>
      </c>
      <c r="B54" s="20" t="s">
        <v>212</v>
      </c>
      <c r="C54" s="8">
        <v>10000</v>
      </c>
      <c r="D54" s="8">
        <v>10000</v>
      </c>
      <c r="E54" s="8"/>
      <c r="F54" s="8">
        <v>10000</v>
      </c>
      <c r="G54" s="8"/>
    </row>
    <row r="55" ht="37.95" customHeight="1" spans="1:7">
      <c r="A55" s="5" t="s">
        <v>213</v>
      </c>
      <c r="B55" s="5" t="s">
        <v>213</v>
      </c>
      <c r="C55" s="8">
        <v>22927463.19</v>
      </c>
      <c r="D55" s="8">
        <v>22927463.19</v>
      </c>
      <c r="E55" s="8">
        <v>20325826.67</v>
      </c>
      <c r="F55" s="8">
        <v>2601636.52</v>
      </c>
      <c r="G55" s="8"/>
    </row>
  </sheetData>
  <mergeCells count="6">
    <mergeCell ref="A3:G3"/>
    <mergeCell ref="A4:F4"/>
    <mergeCell ref="A5:B5"/>
    <mergeCell ref="D5:F5"/>
    <mergeCell ref="A55:B55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 outlineLevelRow="7" outlineLevelCol="5"/>
  <cols>
    <col min="1" max="6" width="28.5740740740741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6:6">
      <c r="F2" s="2" t="s">
        <v>231</v>
      </c>
    </row>
    <row r="3" ht="57.45" customHeight="1" spans="1:6">
      <c r="A3" s="3" t="s">
        <v>232</v>
      </c>
      <c r="B3" s="3"/>
      <c r="C3" s="3"/>
      <c r="D3" s="3"/>
      <c r="E3" s="3"/>
      <c r="F3" s="3"/>
    </row>
    <row r="4" ht="18.75" customHeight="1" spans="1:6">
      <c r="A4" s="4" t="str">
        <f>"单位名称："&amp;"维西傈僳族自治县维登乡人民政府"</f>
        <v>单位名称：维西傈僳族自治县维登乡人民政府</v>
      </c>
      <c r="F4" s="2" t="s">
        <v>233</v>
      </c>
    </row>
    <row r="5" ht="35.7" customHeight="1" spans="1:6">
      <c r="A5" s="5" t="s">
        <v>234</v>
      </c>
      <c r="B5" s="5" t="s">
        <v>235</v>
      </c>
      <c r="C5" s="5" t="s">
        <v>236</v>
      </c>
      <c r="D5" s="5"/>
      <c r="E5" s="5"/>
      <c r="F5" s="5" t="s">
        <v>237</v>
      </c>
    </row>
    <row r="6" ht="35.7" customHeight="1" spans="1:6">
      <c r="A6" s="5"/>
      <c r="B6" s="5"/>
      <c r="C6" s="5" t="s">
        <v>59</v>
      </c>
      <c r="D6" s="5" t="s">
        <v>238</v>
      </c>
      <c r="E6" s="5" t="s">
        <v>239</v>
      </c>
      <c r="F6" s="5"/>
    </row>
    <row r="7" ht="26.7" customHeight="1" spans="1:6">
      <c r="A7" s="5" t="s">
        <v>71</v>
      </c>
      <c r="B7" s="5" t="s">
        <v>72</v>
      </c>
      <c r="C7" s="5" t="s">
        <v>73</v>
      </c>
      <c r="D7" s="5" t="s">
        <v>74</v>
      </c>
      <c r="E7" s="5" t="s">
        <v>75</v>
      </c>
      <c r="F7" s="5" t="s">
        <v>76</v>
      </c>
    </row>
    <row r="8" ht="35.7" customHeight="1" spans="1:6">
      <c r="A8" s="8">
        <v>48000</v>
      </c>
      <c r="B8" s="8"/>
      <c r="C8" s="8">
        <v>36000</v>
      </c>
      <c r="D8" s="8"/>
      <c r="E8" s="8">
        <v>36000</v>
      </c>
      <c r="F8" s="8">
        <v>12000</v>
      </c>
    </row>
  </sheetData>
  <mergeCells count="6">
    <mergeCell ref="A3:F3"/>
    <mergeCell ref="A4:E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1"/>
  <sheetViews>
    <sheetView showZeros="0" workbookViewId="0">
      <pane ySplit="1" topLeftCell="A286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1" width="28.5740740740741" customWidth="1"/>
    <col min="2" max="2" width="34.5462962962963" customWidth="1"/>
    <col min="3" max="13" width="28.5740740740741" customWidth="1"/>
    <col min="14" max="23" width="19.1203703703704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9:23">
      <c r="S2" s="4"/>
      <c r="T2" s="4"/>
      <c r="U2" s="4"/>
      <c r="V2" s="4"/>
      <c r="W2" s="2" t="s">
        <v>240</v>
      </c>
    </row>
    <row r="3" ht="57.45" customHeight="1" spans="1:23">
      <c r="A3" s="3" t="s">
        <v>241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/>
      <c r="T3" s="17"/>
      <c r="U3" s="17"/>
      <c r="V3" s="17"/>
      <c r="W3" s="17"/>
    </row>
    <row r="4" ht="18.75" customHeight="1" spans="1:23">
      <c r="A4" t="str">
        <f>"单位名称："&amp;"维西傈僳族自治县维登乡人民政府"</f>
        <v>单位名称：维西傈僳族自治县维登乡人民政府</v>
      </c>
      <c r="S4" s="4"/>
      <c r="T4" s="4"/>
      <c r="U4" s="4"/>
      <c r="V4" s="4"/>
      <c r="W4" s="2" t="s">
        <v>233</v>
      </c>
    </row>
    <row r="5" ht="36.45" customHeight="1" spans="1:23">
      <c r="A5" s="5" t="s">
        <v>242</v>
      </c>
      <c r="B5" s="5" t="s">
        <v>243</v>
      </c>
      <c r="C5" s="5" t="s">
        <v>244</v>
      </c>
      <c r="D5" s="5" t="s">
        <v>245</v>
      </c>
      <c r="E5" s="5" t="s">
        <v>246</v>
      </c>
      <c r="F5" s="5" t="s">
        <v>247</v>
      </c>
      <c r="G5" s="5" t="s">
        <v>248</v>
      </c>
      <c r="H5" s="5" t="s">
        <v>249</v>
      </c>
      <c r="I5" s="5" t="s">
        <v>249</v>
      </c>
      <c r="J5" s="5"/>
      <c r="K5" s="5"/>
      <c r="L5" s="5"/>
      <c r="M5" s="5"/>
      <c r="N5" s="5"/>
      <c r="O5" s="5"/>
      <c r="P5" s="5"/>
      <c r="Q5" s="5" t="s">
        <v>63</v>
      </c>
      <c r="R5" s="5" t="s">
        <v>64</v>
      </c>
      <c r="S5" s="9"/>
      <c r="T5" s="9"/>
      <c r="U5" s="9"/>
      <c r="V5" s="9"/>
      <c r="W5" s="9"/>
    </row>
    <row r="6" ht="36.45" customHeight="1" spans="1:23">
      <c r="A6" s="5"/>
      <c r="B6" s="5"/>
      <c r="C6" s="5"/>
      <c r="D6" s="5"/>
      <c r="E6" s="5"/>
      <c r="F6" s="5"/>
      <c r="G6" s="5"/>
      <c r="H6" s="5" t="s">
        <v>250</v>
      </c>
      <c r="I6" s="5" t="s">
        <v>60</v>
      </c>
      <c r="J6" s="5"/>
      <c r="K6" s="5"/>
      <c r="L6" s="5"/>
      <c r="M6" s="5"/>
      <c r="N6" s="5" t="s">
        <v>251</v>
      </c>
      <c r="O6" s="5"/>
      <c r="P6" s="5"/>
      <c r="Q6" s="5" t="s">
        <v>63</v>
      </c>
      <c r="R6" s="5" t="s">
        <v>64</v>
      </c>
      <c r="S6" s="9" t="s">
        <v>66</v>
      </c>
      <c r="T6" s="9" t="s">
        <v>64</v>
      </c>
      <c r="U6" s="9" t="s">
        <v>68</v>
      </c>
      <c r="V6" s="9" t="s">
        <v>69</v>
      </c>
      <c r="W6" s="9" t="s">
        <v>70</v>
      </c>
    </row>
    <row r="7" ht="36.45" customHeight="1" spans="1:23">
      <c r="A7" s="5"/>
      <c r="B7" s="5"/>
      <c r="C7" s="5"/>
      <c r="D7" s="5"/>
      <c r="E7" s="5"/>
      <c r="F7" s="5"/>
      <c r="G7" s="5"/>
      <c r="H7" s="5"/>
      <c r="I7" s="5" t="s">
        <v>252</v>
      </c>
      <c r="J7" s="5" t="s">
        <v>253</v>
      </c>
      <c r="K7" s="5" t="s">
        <v>254</v>
      </c>
      <c r="L7" s="5" t="s">
        <v>255</v>
      </c>
      <c r="M7" s="5" t="s">
        <v>256</v>
      </c>
      <c r="N7" s="5" t="s">
        <v>60</v>
      </c>
      <c r="O7" s="5" t="s">
        <v>61</v>
      </c>
      <c r="P7" s="5" t="s">
        <v>62</v>
      </c>
      <c r="Q7" s="5"/>
      <c r="R7" s="5" t="s">
        <v>59</v>
      </c>
      <c r="S7" s="9" t="s">
        <v>66</v>
      </c>
      <c r="T7" s="9" t="s">
        <v>257</v>
      </c>
      <c r="U7" s="9" t="s">
        <v>68</v>
      </c>
      <c r="V7" s="9" t="s">
        <v>69</v>
      </c>
      <c r="W7" s="9" t="s">
        <v>70</v>
      </c>
    </row>
    <row r="8" ht="36.45" customHeight="1" spans="1:23">
      <c r="A8" s="5"/>
      <c r="B8" s="5"/>
      <c r="C8" s="5"/>
      <c r="D8" s="5"/>
      <c r="E8" s="5"/>
      <c r="F8" s="5"/>
      <c r="G8" s="5"/>
      <c r="H8" s="5"/>
      <c r="I8" s="5" t="s">
        <v>59</v>
      </c>
      <c r="J8" s="5" t="s">
        <v>258</v>
      </c>
      <c r="K8" s="5" t="s">
        <v>254</v>
      </c>
      <c r="L8" s="5" t="s">
        <v>255</v>
      </c>
      <c r="M8" s="5" t="s">
        <v>256</v>
      </c>
      <c r="N8" s="5" t="s">
        <v>254</v>
      </c>
      <c r="O8" s="5" t="s">
        <v>255</v>
      </c>
      <c r="P8" s="5" t="s">
        <v>256</v>
      </c>
      <c r="Q8" s="5" t="s">
        <v>63</v>
      </c>
      <c r="R8" s="5" t="s">
        <v>59</v>
      </c>
      <c r="S8" s="9" t="s">
        <v>66</v>
      </c>
      <c r="T8" s="9" t="s">
        <v>259</v>
      </c>
      <c r="U8" s="9"/>
      <c r="V8" s="9"/>
      <c r="W8" s="9"/>
    </row>
    <row r="9" ht="25.95" customHeight="1" spans="1:23">
      <c r="A9" s="5" t="s">
        <v>71</v>
      </c>
      <c r="B9" s="5" t="s">
        <v>72</v>
      </c>
      <c r="C9" s="5" t="s">
        <v>73</v>
      </c>
      <c r="D9" s="5" t="s">
        <v>74</v>
      </c>
      <c r="E9" s="5" t="s">
        <v>75</v>
      </c>
      <c r="F9" s="5" t="s">
        <v>76</v>
      </c>
      <c r="G9" s="5" t="s">
        <v>77</v>
      </c>
      <c r="H9" s="5" t="s">
        <v>78</v>
      </c>
      <c r="I9" s="5" t="s">
        <v>79</v>
      </c>
      <c r="J9" s="5" t="s">
        <v>80</v>
      </c>
      <c r="K9" s="5" t="s">
        <v>81</v>
      </c>
      <c r="L9" s="5" t="s">
        <v>82</v>
      </c>
      <c r="M9" s="5" t="s">
        <v>83</v>
      </c>
      <c r="N9" s="5" t="s">
        <v>84</v>
      </c>
      <c r="O9" s="5" t="s">
        <v>85</v>
      </c>
      <c r="P9" s="5" t="s">
        <v>86</v>
      </c>
      <c r="Q9" s="5" t="s">
        <v>87</v>
      </c>
      <c r="R9" s="5" t="s">
        <v>88</v>
      </c>
      <c r="S9" s="5" t="s">
        <v>89</v>
      </c>
      <c r="T9" s="5" t="s">
        <v>260</v>
      </c>
      <c r="U9" s="5" t="s">
        <v>261</v>
      </c>
      <c r="V9" s="5" t="s">
        <v>262</v>
      </c>
      <c r="W9" s="5" t="s">
        <v>263</v>
      </c>
    </row>
    <row r="10" ht="36.45" customHeight="1" spans="1:23">
      <c r="A10" s="6" t="s">
        <v>91</v>
      </c>
      <c r="B10" s="6"/>
      <c r="C10" s="6"/>
      <c r="D10" s="6"/>
      <c r="E10" s="6"/>
      <c r="F10" s="6"/>
      <c r="G10" s="6"/>
      <c r="H10" s="8">
        <v>22927463.19</v>
      </c>
      <c r="I10" s="8">
        <v>22927463.19</v>
      </c>
      <c r="J10" s="8"/>
      <c r="K10" s="8"/>
      <c r="L10" s="8"/>
      <c r="M10" s="8">
        <v>22927463.19</v>
      </c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36.45" customHeight="1" spans="1:23">
      <c r="A11" s="18" t="s">
        <v>93</v>
      </c>
      <c r="B11" s="6"/>
      <c r="C11" s="6"/>
      <c r="D11" s="6"/>
      <c r="E11" s="6"/>
      <c r="F11" s="6"/>
      <c r="G11" s="6"/>
      <c r="H11" s="8">
        <v>312597.92</v>
      </c>
      <c r="I11" s="8">
        <v>312597.92</v>
      </c>
      <c r="J11" s="8"/>
      <c r="K11" s="8"/>
      <c r="L11" s="8"/>
      <c r="M11" s="8">
        <v>312597.92</v>
      </c>
      <c r="N11" s="8"/>
      <c r="O11" s="8"/>
      <c r="P11" s="8"/>
      <c r="Q11" s="8"/>
      <c r="R11" s="8"/>
      <c r="S11" s="8"/>
      <c r="T11" s="8"/>
      <c r="U11" s="8"/>
      <c r="V11" s="8"/>
      <c r="W11" s="8"/>
    </row>
    <row r="12" ht="36.45" customHeight="1" spans="1:23">
      <c r="A12" s="6" t="str">
        <f t="shared" ref="A12:A36" si="0">"      "&amp;"维登乡人大"</f>
        <v>      维登乡人大</v>
      </c>
      <c r="B12" s="6" t="s">
        <v>264</v>
      </c>
      <c r="C12" s="6" t="s">
        <v>265</v>
      </c>
      <c r="D12" s="6" t="s">
        <v>127</v>
      </c>
      <c r="E12" s="6" t="s">
        <v>128</v>
      </c>
      <c r="F12" s="6" t="s">
        <v>266</v>
      </c>
      <c r="G12" s="6" t="s">
        <v>267</v>
      </c>
      <c r="H12" s="8">
        <v>46248</v>
      </c>
      <c r="I12" s="8">
        <v>46248</v>
      </c>
      <c r="J12" s="8"/>
      <c r="K12" s="8"/>
      <c r="L12" s="8"/>
      <c r="M12" s="8">
        <v>46248</v>
      </c>
      <c r="N12" s="8"/>
      <c r="O12" s="8"/>
      <c r="P12" s="8"/>
      <c r="Q12" s="8"/>
      <c r="R12" s="8"/>
      <c r="S12" s="8"/>
      <c r="T12" s="8"/>
      <c r="U12" s="8"/>
      <c r="V12" s="8"/>
      <c r="W12" s="8"/>
    </row>
    <row r="13" ht="36.45" customHeight="1" spans="1:23">
      <c r="A13" s="6" t="str">
        <f t="shared" si="0"/>
        <v>      维登乡人大</v>
      </c>
      <c r="B13" s="6" t="s">
        <v>264</v>
      </c>
      <c r="C13" s="6" t="s">
        <v>265</v>
      </c>
      <c r="D13" s="6" t="s">
        <v>127</v>
      </c>
      <c r="E13" s="6" t="s">
        <v>128</v>
      </c>
      <c r="F13" s="6" t="s">
        <v>268</v>
      </c>
      <c r="G13" s="6" t="s">
        <v>269</v>
      </c>
      <c r="H13" s="8">
        <v>87816</v>
      </c>
      <c r="I13" s="8">
        <v>87816</v>
      </c>
      <c r="J13" s="8"/>
      <c r="K13" s="8"/>
      <c r="L13" s="8"/>
      <c r="M13" s="8">
        <v>87816</v>
      </c>
      <c r="N13" s="8"/>
      <c r="O13" s="8"/>
      <c r="P13" s="8"/>
      <c r="Q13" s="8"/>
      <c r="R13" s="8"/>
      <c r="S13" s="8"/>
      <c r="T13" s="8"/>
      <c r="U13" s="8"/>
      <c r="V13" s="8"/>
      <c r="W13" s="8"/>
    </row>
    <row r="14" ht="36.45" customHeight="1" spans="1:23">
      <c r="A14" s="6" t="str">
        <f t="shared" si="0"/>
        <v>      维登乡人大</v>
      </c>
      <c r="B14" s="6" t="s">
        <v>264</v>
      </c>
      <c r="C14" s="6" t="s">
        <v>265</v>
      </c>
      <c r="D14" s="6" t="s">
        <v>127</v>
      </c>
      <c r="E14" s="6" t="s">
        <v>128</v>
      </c>
      <c r="F14" s="6" t="s">
        <v>268</v>
      </c>
      <c r="G14" s="6" t="s">
        <v>269</v>
      </c>
      <c r="H14" s="8">
        <v>9000</v>
      </c>
      <c r="I14" s="8">
        <v>9000</v>
      </c>
      <c r="J14" s="8"/>
      <c r="K14" s="8"/>
      <c r="L14" s="8"/>
      <c r="M14" s="8">
        <v>9000</v>
      </c>
      <c r="N14" s="8"/>
      <c r="O14" s="8"/>
      <c r="P14" s="8"/>
      <c r="Q14" s="8"/>
      <c r="R14" s="8"/>
      <c r="S14" s="8"/>
      <c r="T14" s="8"/>
      <c r="U14" s="8"/>
      <c r="V14" s="8"/>
      <c r="W14" s="8"/>
    </row>
    <row r="15" ht="36.45" customHeight="1" spans="1:23">
      <c r="A15" s="6" t="str">
        <f t="shared" si="0"/>
        <v>      维登乡人大</v>
      </c>
      <c r="B15" s="6" t="s">
        <v>264</v>
      </c>
      <c r="C15" s="6" t="s">
        <v>265</v>
      </c>
      <c r="D15" s="6" t="s">
        <v>127</v>
      </c>
      <c r="E15" s="6" t="s">
        <v>128</v>
      </c>
      <c r="F15" s="6" t="s">
        <v>270</v>
      </c>
      <c r="G15" s="6" t="s">
        <v>271</v>
      </c>
      <c r="H15" s="8">
        <v>3854</v>
      </c>
      <c r="I15" s="8">
        <v>3854</v>
      </c>
      <c r="J15" s="8"/>
      <c r="K15" s="8"/>
      <c r="L15" s="8"/>
      <c r="M15" s="8">
        <v>3854</v>
      </c>
      <c r="N15" s="8"/>
      <c r="O15" s="8"/>
      <c r="P15" s="8"/>
      <c r="Q15" s="8"/>
      <c r="R15" s="8"/>
      <c r="S15" s="8"/>
      <c r="T15" s="8"/>
      <c r="U15" s="8"/>
      <c r="V15" s="8"/>
      <c r="W15" s="8"/>
    </row>
    <row r="16" ht="36.45" customHeight="1" spans="1:23">
      <c r="A16" s="6" t="str">
        <f t="shared" si="0"/>
        <v>      维登乡人大</v>
      </c>
      <c r="B16" s="6" t="s">
        <v>272</v>
      </c>
      <c r="C16" s="6" t="s">
        <v>273</v>
      </c>
      <c r="D16" s="6" t="s">
        <v>127</v>
      </c>
      <c r="E16" s="6" t="s">
        <v>128</v>
      </c>
      <c r="F16" s="6" t="s">
        <v>270</v>
      </c>
      <c r="G16" s="6" t="s">
        <v>271</v>
      </c>
      <c r="H16" s="8">
        <v>32100</v>
      </c>
      <c r="I16" s="8">
        <v>32100</v>
      </c>
      <c r="J16" s="8"/>
      <c r="K16" s="8"/>
      <c r="L16" s="8"/>
      <c r="M16" s="8">
        <v>32100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ht="36.45" customHeight="1" spans="1:23">
      <c r="A17" s="6" t="str">
        <f t="shared" si="0"/>
        <v>      维登乡人大</v>
      </c>
      <c r="B17" s="6" t="s">
        <v>274</v>
      </c>
      <c r="C17" s="6" t="s">
        <v>275</v>
      </c>
      <c r="D17" s="6" t="s">
        <v>164</v>
      </c>
      <c r="E17" s="6" t="s">
        <v>165</v>
      </c>
      <c r="F17" s="6" t="s">
        <v>276</v>
      </c>
      <c r="G17" s="6" t="s">
        <v>277</v>
      </c>
      <c r="H17" s="8">
        <v>25138.88</v>
      </c>
      <c r="I17" s="8">
        <v>25138.88</v>
      </c>
      <c r="J17" s="8"/>
      <c r="K17" s="8"/>
      <c r="L17" s="8"/>
      <c r="M17" s="8">
        <v>25138.88</v>
      </c>
      <c r="N17" s="8"/>
      <c r="O17" s="8"/>
      <c r="P17" s="8"/>
      <c r="Q17" s="8"/>
      <c r="R17" s="8"/>
      <c r="S17" s="8"/>
      <c r="T17" s="8"/>
      <c r="U17" s="8"/>
      <c r="V17" s="8"/>
      <c r="W17" s="8"/>
    </row>
    <row r="18" ht="36.45" customHeight="1" spans="1:23">
      <c r="A18" s="6" t="str">
        <f t="shared" si="0"/>
        <v>      维登乡人大</v>
      </c>
      <c r="B18" s="6" t="s">
        <v>274</v>
      </c>
      <c r="C18" s="6" t="s">
        <v>275</v>
      </c>
      <c r="D18" s="6" t="s">
        <v>166</v>
      </c>
      <c r="E18" s="6" t="s">
        <v>167</v>
      </c>
      <c r="F18" s="6" t="s">
        <v>278</v>
      </c>
      <c r="G18" s="6" t="s">
        <v>279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ht="36.45" customHeight="1" spans="1:23">
      <c r="A19" s="6" t="str">
        <f t="shared" si="0"/>
        <v>      维登乡人大</v>
      </c>
      <c r="B19" s="6" t="s">
        <v>274</v>
      </c>
      <c r="C19" s="6" t="s">
        <v>275</v>
      </c>
      <c r="D19" s="6" t="s">
        <v>176</v>
      </c>
      <c r="E19" s="6" t="s">
        <v>177</v>
      </c>
      <c r="F19" s="6" t="s">
        <v>280</v>
      </c>
      <c r="G19" s="6" t="s">
        <v>281</v>
      </c>
      <c r="H19" s="8">
        <v>11494.8</v>
      </c>
      <c r="I19" s="8">
        <v>11494.8</v>
      </c>
      <c r="J19" s="8"/>
      <c r="K19" s="8"/>
      <c r="L19" s="8"/>
      <c r="M19" s="8">
        <v>11494.8</v>
      </c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36.45" customHeight="1" spans="1:23">
      <c r="A20" s="6" t="str">
        <f t="shared" si="0"/>
        <v>      维登乡人大</v>
      </c>
      <c r="B20" s="6" t="s">
        <v>274</v>
      </c>
      <c r="C20" s="6" t="s">
        <v>275</v>
      </c>
      <c r="D20" s="6" t="s">
        <v>178</v>
      </c>
      <c r="E20" s="6" t="s">
        <v>179</v>
      </c>
      <c r="F20" s="6" t="s">
        <v>280</v>
      </c>
      <c r="G20" s="6" t="s">
        <v>281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36.45" customHeight="1" spans="1:23">
      <c r="A21" s="6" t="str">
        <f t="shared" si="0"/>
        <v>      维登乡人大</v>
      </c>
      <c r="B21" s="6" t="s">
        <v>274</v>
      </c>
      <c r="C21" s="6" t="s">
        <v>275</v>
      </c>
      <c r="D21" s="6" t="s">
        <v>180</v>
      </c>
      <c r="E21" s="6" t="s">
        <v>181</v>
      </c>
      <c r="F21" s="6" t="s">
        <v>282</v>
      </c>
      <c r="G21" s="6" t="s">
        <v>283</v>
      </c>
      <c r="H21" s="8">
        <v>6130.56</v>
      </c>
      <c r="I21" s="8">
        <v>6130.56</v>
      </c>
      <c r="J21" s="8"/>
      <c r="K21" s="8"/>
      <c r="L21" s="8"/>
      <c r="M21" s="8">
        <v>6130.56</v>
      </c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36.45" customHeight="1" spans="1:23">
      <c r="A22" s="6" t="str">
        <f t="shared" si="0"/>
        <v>      维登乡人大</v>
      </c>
      <c r="B22" s="6" t="s">
        <v>274</v>
      </c>
      <c r="C22" s="6" t="s">
        <v>275</v>
      </c>
      <c r="D22" s="6" t="s">
        <v>180</v>
      </c>
      <c r="E22" s="6" t="s">
        <v>181</v>
      </c>
      <c r="F22" s="6" t="s">
        <v>282</v>
      </c>
      <c r="G22" s="6" t="s">
        <v>283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36.45" customHeight="1" spans="1:23">
      <c r="A23" s="6" t="str">
        <f t="shared" si="0"/>
        <v>      维登乡人大</v>
      </c>
      <c r="B23" s="6" t="s">
        <v>274</v>
      </c>
      <c r="C23" s="6" t="s">
        <v>275</v>
      </c>
      <c r="D23" s="6" t="s">
        <v>182</v>
      </c>
      <c r="E23" s="6" t="s">
        <v>183</v>
      </c>
      <c r="F23" s="6" t="s">
        <v>284</v>
      </c>
      <c r="G23" s="6" t="s">
        <v>285</v>
      </c>
      <c r="H23" s="8">
        <v>276</v>
      </c>
      <c r="I23" s="8">
        <v>276</v>
      </c>
      <c r="J23" s="8"/>
      <c r="K23" s="8"/>
      <c r="L23" s="8"/>
      <c r="M23" s="8">
        <v>276</v>
      </c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36.45" customHeight="1" spans="1:23">
      <c r="A24" s="6" t="str">
        <f t="shared" si="0"/>
        <v>      维登乡人大</v>
      </c>
      <c r="B24" s="6" t="s">
        <v>274</v>
      </c>
      <c r="C24" s="6" t="s">
        <v>275</v>
      </c>
      <c r="D24" s="6" t="s">
        <v>182</v>
      </c>
      <c r="E24" s="6" t="s">
        <v>183</v>
      </c>
      <c r="F24" s="6" t="s">
        <v>284</v>
      </c>
      <c r="G24" s="6" t="s">
        <v>285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36.45" customHeight="1" spans="1:23">
      <c r="A25" s="6" t="str">
        <f t="shared" si="0"/>
        <v>      维登乡人大</v>
      </c>
      <c r="B25" s="6" t="s">
        <v>274</v>
      </c>
      <c r="C25" s="6" t="s">
        <v>275</v>
      </c>
      <c r="D25" s="6" t="s">
        <v>182</v>
      </c>
      <c r="E25" s="6" t="s">
        <v>183</v>
      </c>
      <c r="F25" s="6" t="s">
        <v>284</v>
      </c>
      <c r="G25" s="6" t="s">
        <v>285</v>
      </c>
      <c r="H25" s="8">
        <v>314.24</v>
      </c>
      <c r="I25" s="8">
        <v>314.24</v>
      </c>
      <c r="J25" s="8"/>
      <c r="K25" s="8"/>
      <c r="L25" s="8"/>
      <c r="M25" s="8">
        <v>314.24</v>
      </c>
      <c r="N25" s="8"/>
      <c r="O25" s="8"/>
      <c r="P25" s="8"/>
      <c r="Q25" s="8"/>
      <c r="R25" s="8"/>
      <c r="S25" s="8"/>
      <c r="T25" s="8"/>
      <c r="U25" s="8"/>
      <c r="V25" s="8"/>
      <c r="W25" s="8"/>
    </row>
    <row r="26" ht="36.45" customHeight="1" spans="1:23">
      <c r="A26" s="6" t="str">
        <f t="shared" si="0"/>
        <v>      维登乡人大</v>
      </c>
      <c r="B26" s="6" t="s">
        <v>274</v>
      </c>
      <c r="C26" s="6" t="s">
        <v>275</v>
      </c>
      <c r="D26" s="6" t="s">
        <v>182</v>
      </c>
      <c r="E26" s="6" t="s">
        <v>183</v>
      </c>
      <c r="F26" s="6" t="s">
        <v>284</v>
      </c>
      <c r="G26" s="6" t="s">
        <v>285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ht="36.45" customHeight="1" spans="1:23">
      <c r="A27" s="6" t="str">
        <f t="shared" si="0"/>
        <v>      维登乡人大</v>
      </c>
      <c r="B27" s="6" t="s">
        <v>286</v>
      </c>
      <c r="C27" s="6" t="s">
        <v>206</v>
      </c>
      <c r="D27" s="6" t="s">
        <v>205</v>
      </c>
      <c r="E27" s="6" t="s">
        <v>206</v>
      </c>
      <c r="F27" s="6" t="s">
        <v>287</v>
      </c>
      <c r="G27" s="6" t="s">
        <v>206</v>
      </c>
      <c r="H27" s="8">
        <v>20174.16</v>
      </c>
      <c r="I27" s="8">
        <v>20174.16</v>
      </c>
      <c r="J27" s="8"/>
      <c r="K27" s="8"/>
      <c r="L27" s="8"/>
      <c r="M27" s="8">
        <v>20174.16</v>
      </c>
      <c r="N27" s="8"/>
      <c r="O27" s="8"/>
      <c r="P27" s="8"/>
      <c r="Q27" s="8"/>
      <c r="R27" s="8"/>
      <c r="S27" s="8"/>
      <c r="T27" s="8"/>
      <c r="U27" s="8"/>
      <c r="V27" s="8"/>
      <c r="W27" s="8"/>
    </row>
    <row r="28" ht="36.45" customHeight="1" spans="1:23">
      <c r="A28" s="6" t="str">
        <f t="shared" si="0"/>
        <v>      维登乡人大</v>
      </c>
      <c r="B28" s="6" t="s">
        <v>288</v>
      </c>
      <c r="C28" s="6" t="s">
        <v>289</v>
      </c>
      <c r="D28" s="6" t="s">
        <v>127</v>
      </c>
      <c r="E28" s="6" t="s">
        <v>128</v>
      </c>
      <c r="F28" s="6" t="s">
        <v>290</v>
      </c>
      <c r="G28" s="6" t="s">
        <v>291</v>
      </c>
      <c r="H28" s="8">
        <v>5850</v>
      </c>
      <c r="I28" s="8">
        <v>5850</v>
      </c>
      <c r="J28" s="8"/>
      <c r="K28" s="8"/>
      <c r="L28" s="8"/>
      <c r="M28" s="8">
        <v>5850</v>
      </c>
      <c r="N28" s="8"/>
      <c r="O28" s="8"/>
      <c r="P28" s="8"/>
      <c r="Q28" s="8"/>
      <c r="R28" s="8"/>
      <c r="S28" s="8"/>
      <c r="T28" s="8"/>
      <c r="U28" s="8"/>
      <c r="V28" s="8"/>
      <c r="W28" s="8"/>
    </row>
    <row r="29" ht="36.45" customHeight="1" spans="1:23">
      <c r="A29" s="6" t="str">
        <f t="shared" si="0"/>
        <v>      维登乡人大</v>
      </c>
      <c r="B29" s="6" t="s">
        <v>292</v>
      </c>
      <c r="C29" s="6" t="s">
        <v>293</v>
      </c>
      <c r="D29" s="6" t="s">
        <v>132</v>
      </c>
      <c r="E29" s="6" t="s">
        <v>133</v>
      </c>
      <c r="F29" s="6" t="s">
        <v>290</v>
      </c>
      <c r="G29" s="6" t="s">
        <v>291</v>
      </c>
      <c r="H29" s="8">
        <v>50000</v>
      </c>
      <c r="I29" s="8">
        <v>50000</v>
      </c>
      <c r="J29" s="8"/>
      <c r="K29" s="8"/>
      <c r="L29" s="8"/>
      <c r="M29" s="8">
        <v>50000</v>
      </c>
      <c r="N29" s="8"/>
      <c r="O29" s="8"/>
      <c r="P29" s="8"/>
      <c r="Q29" s="8"/>
      <c r="R29" s="8"/>
      <c r="S29" s="8"/>
      <c r="T29" s="8"/>
      <c r="U29" s="8"/>
      <c r="V29" s="8"/>
      <c r="W29" s="8"/>
    </row>
    <row r="30" ht="36.45" customHeight="1" spans="1:23">
      <c r="A30" s="6" t="str">
        <f t="shared" si="0"/>
        <v>      维登乡人大</v>
      </c>
      <c r="B30" s="6" t="s">
        <v>288</v>
      </c>
      <c r="C30" s="6" t="s">
        <v>289</v>
      </c>
      <c r="D30" s="6" t="s">
        <v>127</v>
      </c>
      <c r="E30" s="6" t="s">
        <v>128</v>
      </c>
      <c r="F30" s="6" t="s">
        <v>290</v>
      </c>
      <c r="G30" s="6" t="s">
        <v>291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ht="36.45" customHeight="1" spans="1:23">
      <c r="A31" s="6" t="str">
        <f t="shared" si="0"/>
        <v>      维登乡人大</v>
      </c>
      <c r="B31" s="6" t="s">
        <v>288</v>
      </c>
      <c r="C31" s="6" t="s">
        <v>289</v>
      </c>
      <c r="D31" s="6" t="s">
        <v>127</v>
      </c>
      <c r="E31" s="6" t="s">
        <v>128</v>
      </c>
      <c r="F31" s="6" t="s">
        <v>294</v>
      </c>
      <c r="G31" s="6" t="s">
        <v>295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ht="36.45" customHeight="1" spans="1:23">
      <c r="A32" s="6" t="str">
        <f t="shared" si="0"/>
        <v>      维登乡人大</v>
      </c>
      <c r="B32" s="6" t="s">
        <v>296</v>
      </c>
      <c r="C32" s="6" t="s">
        <v>297</v>
      </c>
      <c r="D32" s="6" t="s">
        <v>127</v>
      </c>
      <c r="E32" s="6" t="s">
        <v>128</v>
      </c>
      <c r="F32" s="6" t="s">
        <v>298</v>
      </c>
      <c r="G32" s="6" t="s">
        <v>297</v>
      </c>
      <c r="H32" s="8">
        <v>3065.28</v>
      </c>
      <c r="I32" s="8">
        <v>3065.28</v>
      </c>
      <c r="J32" s="8"/>
      <c r="K32" s="8"/>
      <c r="L32" s="8"/>
      <c r="M32" s="8">
        <v>3065.28</v>
      </c>
      <c r="N32" s="8"/>
      <c r="O32" s="8"/>
      <c r="P32" s="8"/>
      <c r="Q32" s="8"/>
      <c r="R32" s="8"/>
      <c r="S32" s="8"/>
      <c r="T32" s="8"/>
      <c r="U32" s="8"/>
      <c r="V32" s="8"/>
      <c r="W32" s="8"/>
    </row>
    <row r="33" ht="36.45" customHeight="1" spans="1:23">
      <c r="A33" s="6" t="str">
        <f t="shared" si="0"/>
        <v>      维登乡人大</v>
      </c>
      <c r="B33" s="6" t="s">
        <v>288</v>
      </c>
      <c r="C33" s="6" t="s">
        <v>289</v>
      </c>
      <c r="D33" s="6" t="s">
        <v>127</v>
      </c>
      <c r="E33" s="6" t="s">
        <v>128</v>
      </c>
      <c r="F33" s="6" t="s">
        <v>299</v>
      </c>
      <c r="G33" s="6" t="s">
        <v>300</v>
      </c>
      <c r="H33" s="8">
        <v>150</v>
      </c>
      <c r="I33" s="8">
        <v>150</v>
      </c>
      <c r="J33" s="8"/>
      <c r="K33" s="8"/>
      <c r="L33" s="8"/>
      <c r="M33" s="8">
        <v>150</v>
      </c>
      <c r="N33" s="8"/>
      <c r="O33" s="8"/>
      <c r="P33" s="8"/>
      <c r="Q33" s="8"/>
      <c r="R33" s="8"/>
      <c r="S33" s="8"/>
      <c r="T33" s="8"/>
      <c r="U33" s="8"/>
      <c r="V33" s="8"/>
      <c r="W33" s="8"/>
    </row>
    <row r="34" ht="36.45" customHeight="1" spans="1:23">
      <c r="A34" s="6" t="str">
        <f t="shared" si="0"/>
        <v>      维登乡人大</v>
      </c>
      <c r="B34" s="6" t="s">
        <v>301</v>
      </c>
      <c r="C34" s="6" t="s">
        <v>302</v>
      </c>
      <c r="D34" s="6" t="s">
        <v>127</v>
      </c>
      <c r="E34" s="6" t="s">
        <v>128</v>
      </c>
      <c r="F34" s="6" t="s">
        <v>299</v>
      </c>
      <c r="G34" s="6" t="s">
        <v>300</v>
      </c>
      <c r="H34" s="8">
        <v>1500</v>
      </c>
      <c r="I34" s="8">
        <v>1500</v>
      </c>
      <c r="J34" s="8"/>
      <c r="K34" s="8"/>
      <c r="L34" s="8"/>
      <c r="M34" s="8">
        <v>1500</v>
      </c>
      <c r="N34" s="8"/>
      <c r="O34" s="8"/>
      <c r="P34" s="8"/>
      <c r="Q34" s="8"/>
      <c r="R34" s="8"/>
      <c r="S34" s="8"/>
      <c r="T34" s="8"/>
      <c r="U34" s="8"/>
      <c r="V34" s="8"/>
      <c r="W34" s="8"/>
    </row>
    <row r="35" ht="36.45" customHeight="1" spans="1:23">
      <c r="A35" s="6" t="str">
        <f t="shared" si="0"/>
        <v>      维登乡人大</v>
      </c>
      <c r="B35" s="6" t="s">
        <v>303</v>
      </c>
      <c r="C35" s="6" t="s">
        <v>304</v>
      </c>
      <c r="D35" s="6" t="s">
        <v>127</v>
      </c>
      <c r="E35" s="6" t="s">
        <v>128</v>
      </c>
      <c r="F35" s="6" t="s">
        <v>305</v>
      </c>
      <c r="G35" s="6" t="s">
        <v>306</v>
      </c>
      <c r="H35" s="8">
        <v>9000</v>
      </c>
      <c r="I35" s="8">
        <v>9000</v>
      </c>
      <c r="J35" s="8"/>
      <c r="K35" s="8"/>
      <c r="L35" s="8"/>
      <c r="M35" s="8">
        <v>9000</v>
      </c>
      <c r="N35" s="8"/>
      <c r="O35" s="8"/>
      <c r="P35" s="8"/>
      <c r="Q35" s="8"/>
      <c r="R35" s="8"/>
      <c r="S35" s="8"/>
      <c r="T35" s="8"/>
      <c r="U35" s="8"/>
      <c r="V35" s="8"/>
      <c r="W35" s="8"/>
    </row>
    <row r="36" ht="36.45" customHeight="1" spans="1:23">
      <c r="A36" s="6" t="str">
        <f t="shared" si="0"/>
        <v>      维登乡人大</v>
      </c>
      <c r="B36" s="6" t="s">
        <v>307</v>
      </c>
      <c r="C36" s="6" t="s">
        <v>308</v>
      </c>
      <c r="D36" s="6" t="s">
        <v>127</v>
      </c>
      <c r="E36" s="6" t="s">
        <v>128</v>
      </c>
      <c r="F36" s="6" t="s">
        <v>305</v>
      </c>
      <c r="G36" s="6" t="s">
        <v>306</v>
      </c>
      <c r="H36" s="8">
        <v>486</v>
      </c>
      <c r="I36" s="8">
        <v>486</v>
      </c>
      <c r="J36" s="8"/>
      <c r="K36" s="8"/>
      <c r="L36" s="8"/>
      <c r="M36" s="8">
        <v>486</v>
      </c>
      <c r="N36" s="8"/>
      <c r="O36" s="8"/>
      <c r="P36" s="8"/>
      <c r="Q36" s="8"/>
      <c r="R36" s="8"/>
      <c r="S36" s="8"/>
      <c r="T36" s="8"/>
      <c r="U36" s="8"/>
      <c r="V36" s="8"/>
      <c r="W36" s="8"/>
    </row>
    <row r="37" ht="36.45" customHeight="1" spans="1:23">
      <c r="A37" s="18" t="s">
        <v>95</v>
      </c>
      <c r="B37" s="4"/>
      <c r="C37" s="4"/>
      <c r="D37" s="4"/>
      <c r="E37" s="4"/>
      <c r="F37" s="4"/>
      <c r="G37" s="4"/>
      <c r="H37" s="8">
        <v>2049619.34</v>
      </c>
      <c r="I37" s="8">
        <v>2049619.34</v>
      </c>
      <c r="J37" s="8"/>
      <c r="K37" s="8"/>
      <c r="L37" s="8"/>
      <c r="M37" s="8">
        <v>2049619.34</v>
      </c>
      <c r="N37" s="8"/>
      <c r="O37" s="8"/>
      <c r="P37" s="8"/>
      <c r="Q37" s="8"/>
      <c r="R37" s="8"/>
      <c r="S37" s="8"/>
      <c r="T37" s="8"/>
      <c r="U37" s="8"/>
      <c r="V37" s="8"/>
      <c r="W37" s="8"/>
    </row>
    <row r="38" ht="36.45" customHeight="1" spans="1:23">
      <c r="A38" s="6" t="str">
        <f t="shared" ref="A38:A63" si="1">"      "&amp;"维登乡党委"</f>
        <v>      维登乡党委</v>
      </c>
      <c r="B38" s="6" t="s">
        <v>309</v>
      </c>
      <c r="C38" s="6" t="s">
        <v>265</v>
      </c>
      <c r="D38" s="6" t="s">
        <v>146</v>
      </c>
      <c r="E38" s="6" t="s">
        <v>128</v>
      </c>
      <c r="F38" s="6" t="s">
        <v>266</v>
      </c>
      <c r="G38" s="6" t="s">
        <v>267</v>
      </c>
      <c r="H38" s="8">
        <v>286512</v>
      </c>
      <c r="I38" s="8">
        <v>286512</v>
      </c>
      <c r="J38" s="8"/>
      <c r="K38" s="8"/>
      <c r="L38" s="8"/>
      <c r="M38" s="8">
        <v>286512</v>
      </c>
      <c r="N38" s="8"/>
      <c r="O38" s="8"/>
      <c r="P38" s="8"/>
      <c r="Q38" s="8"/>
      <c r="R38" s="8"/>
      <c r="S38" s="8"/>
      <c r="T38" s="8"/>
      <c r="U38" s="8"/>
      <c r="V38" s="8"/>
      <c r="W38" s="8"/>
    </row>
    <row r="39" ht="36.45" customHeight="1" spans="1:23">
      <c r="A39" s="6" t="str">
        <f t="shared" si="1"/>
        <v>      维登乡党委</v>
      </c>
      <c r="B39" s="6" t="s">
        <v>309</v>
      </c>
      <c r="C39" s="6" t="s">
        <v>265</v>
      </c>
      <c r="D39" s="6" t="s">
        <v>146</v>
      </c>
      <c r="E39" s="6" t="s">
        <v>128</v>
      </c>
      <c r="F39" s="6" t="s">
        <v>268</v>
      </c>
      <c r="G39" s="6" t="s">
        <v>269</v>
      </c>
      <c r="H39" s="8">
        <v>638340</v>
      </c>
      <c r="I39" s="8">
        <v>638340</v>
      </c>
      <c r="J39" s="8"/>
      <c r="K39" s="8"/>
      <c r="L39" s="8"/>
      <c r="M39" s="8">
        <v>638340</v>
      </c>
      <c r="N39" s="8"/>
      <c r="O39" s="8"/>
      <c r="P39" s="8"/>
      <c r="Q39" s="8"/>
      <c r="R39" s="8"/>
      <c r="S39" s="8"/>
      <c r="T39" s="8"/>
      <c r="U39" s="8"/>
      <c r="V39" s="8"/>
      <c r="W39" s="8"/>
    </row>
    <row r="40" ht="36.45" customHeight="1" spans="1:23">
      <c r="A40" s="6" t="str">
        <f t="shared" si="1"/>
        <v>      维登乡党委</v>
      </c>
      <c r="B40" s="6" t="s">
        <v>309</v>
      </c>
      <c r="C40" s="6" t="s">
        <v>265</v>
      </c>
      <c r="D40" s="6" t="s">
        <v>146</v>
      </c>
      <c r="E40" s="6" t="s">
        <v>128</v>
      </c>
      <c r="F40" s="6" t="s">
        <v>268</v>
      </c>
      <c r="G40" s="6" t="s">
        <v>269</v>
      </c>
      <c r="H40" s="8">
        <v>72000</v>
      </c>
      <c r="I40" s="8">
        <v>72000</v>
      </c>
      <c r="J40" s="8"/>
      <c r="K40" s="8"/>
      <c r="L40" s="8"/>
      <c r="M40" s="8">
        <v>72000</v>
      </c>
      <c r="N40" s="8"/>
      <c r="O40" s="8"/>
      <c r="P40" s="8"/>
      <c r="Q40" s="8"/>
      <c r="R40" s="8"/>
      <c r="S40" s="8"/>
      <c r="T40" s="8"/>
      <c r="U40" s="8"/>
      <c r="V40" s="8"/>
      <c r="W40" s="8"/>
    </row>
    <row r="41" ht="36.45" customHeight="1" spans="1:23">
      <c r="A41" s="6" t="str">
        <f t="shared" si="1"/>
        <v>      维登乡党委</v>
      </c>
      <c r="B41" s="6" t="s">
        <v>309</v>
      </c>
      <c r="C41" s="6" t="s">
        <v>265</v>
      </c>
      <c r="D41" s="6" t="s">
        <v>146</v>
      </c>
      <c r="E41" s="6" t="s">
        <v>128</v>
      </c>
      <c r="F41" s="6" t="s">
        <v>270</v>
      </c>
      <c r="G41" s="6" t="s">
        <v>271</v>
      </c>
      <c r="H41" s="8">
        <v>23876</v>
      </c>
      <c r="I41" s="8">
        <v>23876</v>
      </c>
      <c r="J41" s="8"/>
      <c r="K41" s="8"/>
      <c r="L41" s="8"/>
      <c r="M41" s="8">
        <v>23876</v>
      </c>
      <c r="N41" s="8"/>
      <c r="O41" s="8"/>
      <c r="P41" s="8"/>
      <c r="Q41" s="8"/>
      <c r="R41" s="8"/>
      <c r="S41" s="8"/>
      <c r="T41" s="8"/>
      <c r="U41" s="8"/>
      <c r="V41" s="8"/>
      <c r="W41" s="8"/>
    </row>
    <row r="42" ht="36.45" customHeight="1" spans="1:23">
      <c r="A42" s="6" t="str">
        <f t="shared" si="1"/>
        <v>      维登乡党委</v>
      </c>
      <c r="B42" s="6" t="s">
        <v>310</v>
      </c>
      <c r="C42" s="6" t="s">
        <v>273</v>
      </c>
      <c r="D42" s="6" t="s">
        <v>146</v>
      </c>
      <c r="E42" s="6" t="s">
        <v>128</v>
      </c>
      <c r="F42" s="6" t="s">
        <v>270</v>
      </c>
      <c r="G42" s="6" t="s">
        <v>271</v>
      </c>
      <c r="H42" s="8">
        <v>250260</v>
      </c>
      <c r="I42" s="8">
        <v>250260</v>
      </c>
      <c r="J42" s="8"/>
      <c r="K42" s="8"/>
      <c r="L42" s="8"/>
      <c r="M42" s="8">
        <v>250260</v>
      </c>
      <c r="N42" s="8"/>
      <c r="O42" s="8"/>
      <c r="P42" s="8"/>
      <c r="Q42" s="8"/>
      <c r="R42" s="8"/>
      <c r="S42" s="8"/>
      <c r="T42" s="8"/>
      <c r="U42" s="8"/>
      <c r="V42" s="8"/>
      <c r="W42" s="8"/>
    </row>
    <row r="43" ht="36.45" customHeight="1" spans="1:23">
      <c r="A43" s="6" t="str">
        <f t="shared" si="1"/>
        <v>      维登乡党委</v>
      </c>
      <c r="B43" s="6" t="s">
        <v>311</v>
      </c>
      <c r="C43" s="6" t="s">
        <v>275</v>
      </c>
      <c r="D43" s="6" t="s">
        <v>164</v>
      </c>
      <c r="E43" s="6" t="s">
        <v>165</v>
      </c>
      <c r="F43" s="6" t="s">
        <v>276</v>
      </c>
      <c r="G43" s="6" t="s">
        <v>277</v>
      </c>
      <c r="H43" s="8">
        <v>177726.08</v>
      </c>
      <c r="I43" s="8">
        <v>177726.08</v>
      </c>
      <c r="J43" s="8"/>
      <c r="K43" s="8"/>
      <c r="L43" s="8"/>
      <c r="M43" s="8">
        <v>177726.08</v>
      </c>
      <c r="N43" s="8"/>
      <c r="O43" s="8"/>
      <c r="P43" s="8"/>
      <c r="Q43" s="8"/>
      <c r="R43" s="8"/>
      <c r="S43" s="8"/>
      <c r="T43" s="8"/>
      <c r="U43" s="8"/>
      <c r="V43" s="8"/>
      <c r="W43" s="8"/>
    </row>
    <row r="44" ht="36.45" customHeight="1" spans="1:23">
      <c r="A44" s="6" t="str">
        <f t="shared" si="1"/>
        <v>      维登乡党委</v>
      </c>
      <c r="B44" s="6" t="s">
        <v>311</v>
      </c>
      <c r="C44" s="6" t="s">
        <v>275</v>
      </c>
      <c r="D44" s="6" t="s">
        <v>166</v>
      </c>
      <c r="E44" s="6" t="s">
        <v>167</v>
      </c>
      <c r="F44" s="6" t="s">
        <v>278</v>
      </c>
      <c r="G44" s="6" t="s">
        <v>279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ht="36.45" customHeight="1" spans="1:23">
      <c r="A45" s="6" t="str">
        <f t="shared" si="1"/>
        <v>      维登乡党委</v>
      </c>
      <c r="B45" s="6" t="s">
        <v>311</v>
      </c>
      <c r="C45" s="6" t="s">
        <v>275</v>
      </c>
      <c r="D45" s="6" t="s">
        <v>176</v>
      </c>
      <c r="E45" s="6" t="s">
        <v>177</v>
      </c>
      <c r="F45" s="6" t="s">
        <v>280</v>
      </c>
      <c r="G45" s="6" t="s">
        <v>281</v>
      </c>
      <c r="H45" s="8">
        <v>81518.4</v>
      </c>
      <c r="I45" s="8">
        <v>81518.4</v>
      </c>
      <c r="J45" s="8"/>
      <c r="K45" s="8"/>
      <c r="L45" s="8"/>
      <c r="M45" s="8">
        <v>81518.4</v>
      </c>
      <c r="N45" s="8"/>
      <c r="O45" s="8"/>
      <c r="P45" s="8"/>
      <c r="Q45" s="8"/>
      <c r="R45" s="8"/>
      <c r="S45" s="8"/>
      <c r="T45" s="8"/>
      <c r="U45" s="8"/>
      <c r="V45" s="8"/>
      <c r="W45" s="8"/>
    </row>
    <row r="46" ht="36.45" customHeight="1" spans="1:23">
      <c r="A46" s="6" t="str">
        <f t="shared" si="1"/>
        <v>      维登乡党委</v>
      </c>
      <c r="B46" s="6" t="s">
        <v>311</v>
      </c>
      <c r="C46" s="6" t="s">
        <v>275</v>
      </c>
      <c r="D46" s="6" t="s">
        <v>178</v>
      </c>
      <c r="E46" s="6" t="s">
        <v>179</v>
      </c>
      <c r="F46" s="6" t="s">
        <v>280</v>
      </c>
      <c r="G46" s="6" t="s">
        <v>281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ht="36.45" customHeight="1" spans="1:23">
      <c r="A47" s="6" t="str">
        <f t="shared" si="1"/>
        <v>      维登乡党委</v>
      </c>
      <c r="B47" s="6" t="s">
        <v>311</v>
      </c>
      <c r="C47" s="6" t="s">
        <v>275</v>
      </c>
      <c r="D47" s="6" t="s">
        <v>180</v>
      </c>
      <c r="E47" s="6" t="s">
        <v>181</v>
      </c>
      <c r="F47" s="6" t="s">
        <v>282</v>
      </c>
      <c r="G47" s="6" t="s">
        <v>283</v>
      </c>
      <c r="H47" s="8">
        <v>43476.48</v>
      </c>
      <c r="I47" s="8">
        <v>43476.48</v>
      </c>
      <c r="J47" s="8"/>
      <c r="K47" s="8"/>
      <c r="L47" s="8"/>
      <c r="M47" s="8">
        <v>43476.48</v>
      </c>
      <c r="N47" s="8"/>
      <c r="O47" s="8"/>
      <c r="P47" s="8"/>
      <c r="Q47" s="8"/>
      <c r="R47" s="8"/>
      <c r="S47" s="8"/>
      <c r="T47" s="8"/>
      <c r="U47" s="8"/>
      <c r="V47" s="8"/>
      <c r="W47" s="8"/>
    </row>
    <row r="48" ht="36.45" customHeight="1" spans="1:23">
      <c r="A48" s="6" t="str">
        <f t="shared" si="1"/>
        <v>      维登乡党委</v>
      </c>
      <c r="B48" s="6" t="s">
        <v>311</v>
      </c>
      <c r="C48" s="6" t="s">
        <v>275</v>
      </c>
      <c r="D48" s="6" t="s">
        <v>180</v>
      </c>
      <c r="E48" s="6" t="s">
        <v>181</v>
      </c>
      <c r="F48" s="6" t="s">
        <v>282</v>
      </c>
      <c r="G48" s="6" t="s">
        <v>283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ht="36.45" customHeight="1" spans="1:23">
      <c r="A49" s="6" t="str">
        <f t="shared" si="1"/>
        <v>      维登乡党委</v>
      </c>
      <c r="B49" s="6" t="s">
        <v>311</v>
      </c>
      <c r="C49" s="6" t="s">
        <v>275</v>
      </c>
      <c r="D49" s="6" t="s">
        <v>182</v>
      </c>
      <c r="E49" s="6" t="s">
        <v>183</v>
      </c>
      <c r="F49" s="6" t="s">
        <v>284</v>
      </c>
      <c r="G49" s="6" t="s">
        <v>285</v>
      </c>
      <c r="H49" s="8">
        <v>2208</v>
      </c>
      <c r="I49" s="8">
        <v>2208</v>
      </c>
      <c r="J49" s="8"/>
      <c r="K49" s="8"/>
      <c r="L49" s="8"/>
      <c r="M49" s="8">
        <v>2208</v>
      </c>
      <c r="N49" s="8"/>
      <c r="O49" s="8"/>
      <c r="P49" s="8"/>
      <c r="Q49" s="8"/>
      <c r="R49" s="8"/>
      <c r="S49" s="8"/>
      <c r="T49" s="8"/>
      <c r="U49" s="8"/>
      <c r="V49" s="8"/>
      <c r="W49" s="8"/>
    </row>
    <row r="50" ht="36.45" customHeight="1" spans="1:23">
      <c r="A50" s="6" t="str">
        <f t="shared" si="1"/>
        <v>      维登乡党委</v>
      </c>
      <c r="B50" s="6" t="s">
        <v>311</v>
      </c>
      <c r="C50" s="6" t="s">
        <v>275</v>
      </c>
      <c r="D50" s="6" t="s">
        <v>182</v>
      </c>
      <c r="E50" s="6" t="s">
        <v>183</v>
      </c>
      <c r="F50" s="6" t="s">
        <v>284</v>
      </c>
      <c r="G50" s="6" t="s">
        <v>285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ht="36.45" customHeight="1" spans="1:23">
      <c r="A51" s="6" t="str">
        <f t="shared" si="1"/>
        <v>      维登乡党委</v>
      </c>
      <c r="B51" s="6" t="s">
        <v>311</v>
      </c>
      <c r="C51" s="6" t="s">
        <v>275</v>
      </c>
      <c r="D51" s="6" t="s">
        <v>182</v>
      </c>
      <c r="E51" s="6" t="s">
        <v>183</v>
      </c>
      <c r="F51" s="6" t="s">
        <v>284</v>
      </c>
      <c r="G51" s="6" t="s">
        <v>285</v>
      </c>
      <c r="H51" s="8">
        <v>2221.58</v>
      </c>
      <c r="I51" s="8">
        <v>2221.58</v>
      </c>
      <c r="J51" s="8"/>
      <c r="K51" s="8"/>
      <c r="L51" s="8"/>
      <c r="M51" s="8">
        <v>2221.58</v>
      </c>
      <c r="N51" s="8"/>
      <c r="O51" s="8"/>
      <c r="P51" s="8"/>
      <c r="Q51" s="8"/>
      <c r="R51" s="8"/>
      <c r="S51" s="8"/>
      <c r="T51" s="8"/>
      <c r="U51" s="8"/>
      <c r="V51" s="8"/>
      <c r="W51" s="8"/>
    </row>
    <row r="52" ht="36.45" customHeight="1" spans="1:23">
      <c r="A52" s="6" t="str">
        <f t="shared" si="1"/>
        <v>      维登乡党委</v>
      </c>
      <c r="B52" s="6" t="s">
        <v>311</v>
      </c>
      <c r="C52" s="6" t="s">
        <v>275</v>
      </c>
      <c r="D52" s="6" t="s">
        <v>182</v>
      </c>
      <c r="E52" s="6" t="s">
        <v>183</v>
      </c>
      <c r="F52" s="6" t="s">
        <v>284</v>
      </c>
      <c r="G52" s="6" t="s">
        <v>285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ht="36.45" customHeight="1" spans="1:23">
      <c r="A53" s="6" t="str">
        <f t="shared" si="1"/>
        <v>      维登乡党委</v>
      </c>
      <c r="B53" s="6" t="s">
        <v>312</v>
      </c>
      <c r="C53" s="6" t="s">
        <v>206</v>
      </c>
      <c r="D53" s="6" t="s">
        <v>205</v>
      </c>
      <c r="E53" s="6" t="s">
        <v>206</v>
      </c>
      <c r="F53" s="6" t="s">
        <v>287</v>
      </c>
      <c r="G53" s="6" t="s">
        <v>206</v>
      </c>
      <c r="H53" s="8">
        <v>143854.56</v>
      </c>
      <c r="I53" s="8">
        <v>143854.56</v>
      </c>
      <c r="J53" s="8"/>
      <c r="K53" s="8"/>
      <c r="L53" s="8"/>
      <c r="M53" s="8">
        <v>143854.56</v>
      </c>
      <c r="N53" s="8"/>
      <c r="O53" s="8"/>
      <c r="P53" s="8"/>
      <c r="Q53" s="8"/>
      <c r="R53" s="8"/>
      <c r="S53" s="8"/>
      <c r="T53" s="8"/>
      <c r="U53" s="8"/>
      <c r="V53" s="8"/>
      <c r="W53" s="8"/>
    </row>
    <row r="54" ht="36.45" customHeight="1" spans="1:23">
      <c r="A54" s="6" t="str">
        <f t="shared" si="1"/>
        <v>      维登乡党委</v>
      </c>
      <c r="B54" s="6" t="s">
        <v>313</v>
      </c>
      <c r="C54" s="6" t="s">
        <v>289</v>
      </c>
      <c r="D54" s="6" t="s">
        <v>146</v>
      </c>
      <c r="E54" s="6" t="s">
        <v>128</v>
      </c>
      <c r="F54" s="6" t="s">
        <v>290</v>
      </c>
      <c r="G54" s="6" t="s">
        <v>291</v>
      </c>
      <c r="H54" s="8">
        <v>46800</v>
      </c>
      <c r="I54" s="8">
        <v>46800</v>
      </c>
      <c r="J54" s="8"/>
      <c r="K54" s="8"/>
      <c r="L54" s="8"/>
      <c r="M54" s="8">
        <v>46800</v>
      </c>
      <c r="N54" s="8"/>
      <c r="O54" s="8"/>
      <c r="P54" s="8"/>
      <c r="Q54" s="8"/>
      <c r="R54" s="8"/>
      <c r="S54" s="8"/>
      <c r="T54" s="8"/>
      <c r="U54" s="8"/>
      <c r="V54" s="8"/>
      <c r="W54" s="8"/>
    </row>
    <row r="55" ht="36.45" customHeight="1" spans="1:23">
      <c r="A55" s="6" t="str">
        <f t="shared" si="1"/>
        <v>      维登乡党委</v>
      </c>
      <c r="B55" s="6" t="s">
        <v>314</v>
      </c>
      <c r="C55" s="6" t="s">
        <v>315</v>
      </c>
      <c r="D55" s="6" t="s">
        <v>140</v>
      </c>
      <c r="E55" s="6" t="s">
        <v>128</v>
      </c>
      <c r="F55" s="6" t="s">
        <v>290</v>
      </c>
      <c r="G55" s="6" t="s">
        <v>291</v>
      </c>
      <c r="H55" s="8">
        <v>20000</v>
      </c>
      <c r="I55" s="8">
        <v>20000</v>
      </c>
      <c r="J55" s="8"/>
      <c r="K55" s="8"/>
      <c r="L55" s="8"/>
      <c r="M55" s="8">
        <v>20000</v>
      </c>
      <c r="N55" s="8"/>
      <c r="O55" s="8"/>
      <c r="P55" s="8"/>
      <c r="Q55" s="8"/>
      <c r="R55" s="8"/>
      <c r="S55" s="8"/>
      <c r="T55" s="8"/>
      <c r="U55" s="8"/>
      <c r="V55" s="8"/>
      <c r="W55" s="8"/>
    </row>
    <row r="56" ht="36.45" customHeight="1" spans="1:23">
      <c r="A56" s="6" t="str">
        <f t="shared" si="1"/>
        <v>      维登乡党委</v>
      </c>
      <c r="B56" s="6" t="s">
        <v>316</v>
      </c>
      <c r="C56" s="6" t="s">
        <v>317</v>
      </c>
      <c r="D56" s="6" t="s">
        <v>147</v>
      </c>
      <c r="E56" s="6" t="s">
        <v>148</v>
      </c>
      <c r="F56" s="6" t="s">
        <v>290</v>
      </c>
      <c r="G56" s="6" t="s">
        <v>291</v>
      </c>
      <c r="H56" s="8">
        <v>150000</v>
      </c>
      <c r="I56" s="8">
        <v>150000</v>
      </c>
      <c r="J56" s="8"/>
      <c r="K56" s="8"/>
      <c r="L56" s="8"/>
      <c r="M56" s="8">
        <v>150000</v>
      </c>
      <c r="N56" s="8"/>
      <c r="O56" s="8"/>
      <c r="P56" s="8"/>
      <c r="Q56" s="8"/>
      <c r="R56" s="8"/>
      <c r="S56" s="8"/>
      <c r="T56" s="8"/>
      <c r="U56" s="8"/>
      <c r="V56" s="8"/>
      <c r="W56" s="8"/>
    </row>
    <row r="57" ht="36.45" customHeight="1" spans="1:23">
      <c r="A57" s="6" t="str">
        <f t="shared" si="1"/>
        <v>      维登乡党委</v>
      </c>
      <c r="B57" s="6" t="s">
        <v>313</v>
      </c>
      <c r="C57" s="6" t="s">
        <v>289</v>
      </c>
      <c r="D57" s="6" t="s">
        <v>146</v>
      </c>
      <c r="E57" s="6" t="s">
        <v>128</v>
      </c>
      <c r="F57" s="6" t="s">
        <v>290</v>
      </c>
      <c r="G57" s="6" t="s">
        <v>291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ht="36.45" customHeight="1" spans="1:23">
      <c r="A58" s="6" t="str">
        <f t="shared" si="1"/>
        <v>      维登乡党委</v>
      </c>
      <c r="B58" s="6" t="s">
        <v>313</v>
      </c>
      <c r="C58" s="6" t="s">
        <v>289</v>
      </c>
      <c r="D58" s="6" t="s">
        <v>146</v>
      </c>
      <c r="E58" s="6" t="s">
        <v>128</v>
      </c>
      <c r="F58" s="6" t="s">
        <v>294</v>
      </c>
      <c r="G58" s="6" t="s">
        <v>295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ht="36.45" customHeight="1" spans="1:23">
      <c r="A59" s="6" t="str">
        <f t="shared" si="1"/>
        <v>      维登乡党委</v>
      </c>
      <c r="B59" s="6" t="s">
        <v>318</v>
      </c>
      <c r="C59" s="6" t="s">
        <v>297</v>
      </c>
      <c r="D59" s="6" t="s">
        <v>146</v>
      </c>
      <c r="E59" s="6" t="s">
        <v>128</v>
      </c>
      <c r="F59" s="6" t="s">
        <v>298</v>
      </c>
      <c r="G59" s="6" t="s">
        <v>297</v>
      </c>
      <c r="H59" s="8">
        <v>21738.24</v>
      </c>
      <c r="I59" s="8">
        <v>21738.24</v>
      </c>
      <c r="J59" s="8"/>
      <c r="K59" s="8"/>
      <c r="L59" s="8"/>
      <c r="M59" s="8">
        <v>21738.24</v>
      </c>
      <c r="N59" s="8"/>
      <c r="O59" s="8"/>
      <c r="P59" s="8"/>
      <c r="Q59" s="8"/>
      <c r="R59" s="8"/>
      <c r="S59" s="8"/>
      <c r="T59" s="8"/>
      <c r="U59" s="8"/>
      <c r="V59" s="8"/>
      <c r="W59" s="8"/>
    </row>
    <row r="60" ht="36.45" customHeight="1" spans="1:23">
      <c r="A60" s="6" t="str">
        <f t="shared" si="1"/>
        <v>      维登乡党委</v>
      </c>
      <c r="B60" s="6" t="s">
        <v>313</v>
      </c>
      <c r="C60" s="6" t="s">
        <v>289</v>
      </c>
      <c r="D60" s="6" t="s">
        <v>146</v>
      </c>
      <c r="E60" s="6" t="s">
        <v>128</v>
      </c>
      <c r="F60" s="6" t="s">
        <v>299</v>
      </c>
      <c r="G60" s="6" t="s">
        <v>300</v>
      </c>
      <c r="H60" s="8">
        <v>1200</v>
      </c>
      <c r="I60" s="8">
        <v>1200</v>
      </c>
      <c r="J60" s="8"/>
      <c r="K60" s="8"/>
      <c r="L60" s="8"/>
      <c r="M60" s="8">
        <v>1200</v>
      </c>
      <c r="N60" s="8"/>
      <c r="O60" s="8"/>
      <c r="P60" s="8"/>
      <c r="Q60" s="8"/>
      <c r="R60" s="8"/>
      <c r="S60" s="8"/>
      <c r="T60" s="8"/>
      <c r="U60" s="8"/>
      <c r="V60" s="8"/>
      <c r="W60" s="8"/>
    </row>
    <row r="61" ht="36.45" customHeight="1" spans="1:23">
      <c r="A61" s="6" t="str">
        <f t="shared" si="1"/>
        <v>      维登乡党委</v>
      </c>
      <c r="B61" s="6" t="s">
        <v>319</v>
      </c>
      <c r="C61" s="6" t="s">
        <v>302</v>
      </c>
      <c r="D61" s="6" t="s">
        <v>146</v>
      </c>
      <c r="E61" s="6" t="s">
        <v>128</v>
      </c>
      <c r="F61" s="6" t="s">
        <v>299</v>
      </c>
      <c r="G61" s="6" t="s">
        <v>300</v>
      </c>
      <c r="H61" s="8">
        <v>12000</v>
      </c>
      <c r="I61" s="8">
        <v>12000</v>
      </c>
      <c r="J61" s="8"/>
      <c r="K61" s="8"/>
      <c r="L61" s="8"/>
      <c r="M61" s="8">
        <v>12000</v>
      </c>
      <c r="N61" s="8"/>
      <c r="O61" s="8"/>
      <c r="P61" s="8"/>
      <c r="Q61" s="8"/>
      <c r="R61" s="8"/>
      <c r="S61" s="8"/>
      <c r="T61" s="8"/>
      <c r="U61" s="8"/>
      <c r="V61" s="8"/>
      <c r="W61" s="8"/>
    </row>
    <row r="62" ht="36.45" customHeight="1" spans="1:23">
      <c r="A62" s="6" t="str">
        <f t="shared" si="1"/>
        <v>      维登乡党委</v>
      </c>
      <c r="B62" s="6" t="s">
        <v>320</v>
      </c>
      <c r="C62" s="6" t="s">
        <v>304</v>
      </c>
      <c r="D62" s="6" t="s">
        <v>146</v>
      </c>
      <c r="E62" s="6" t="s">
        <v>128</v>
      </c>
      <c r="F62" s="6" t="s">
        <v>305</v>
      </c>
      <c r="G62" s="6" t="s">
        <v>306</v>
      </c>
      <c r="H62" s="8">
        <v>72000</v>
      </c>
      <c r="I62" s="8">
        <v>72000</v>
      </c>
      <c r="J62" s="8"/>
      <c r="K62" s="8"/>
      <c r="L62" s="8"/>
      <c r="M62" s="8">
        <v>72000</v>
      </c>
      <c r="N62" s="8"/>
      <c r="O62" s="8"/>
      <c r="P62" s="8"/>
      <c r="Q62" s="8"/>
      <c r="R62" s="8"/>
      <c r="S62" s="8"/>
      <c r="T62" s="8"/>
      <c r="U62" s="8"/>
      <c r="V62" s="8"/>
      <c r="W62" s="8"/>
    </row>
    <row r="63" ht="36.45" customHeight="1" spans="1:23">
      <c r="A63" s="6" t="str">
        <f t="shared" si="1"/>
        <v>      维登乡党委</v>
      </c>
      <c r="B63" s="6" t="s">
        <v>321</v>
      </c>
      <c r="C63" s="6" t="s">
        <v>308</v>
      </c>
      <c r="D63" s="6" t="s">
        <v>146</v>
      </c>
      <c r="E63" s="6" t="s">
        <v>128</v>
      </c>
      <c r="F63" s="6" t="s">
        <v>305</v>
      </c>
      <c r="G63" s="6" t="s">
        <v>306</v>
      </c>
      <c r="H63" s="8">
        <v>3888</v>
      </c>
      <c r="I63" s="8">
        <v>3888</v>
      </c>
      <c r="J63" s="8"/>
      <c r="K63" s="8"/>
      <c r="L63" s="8"/>
      <c r="M63" s="8">
        <v>3888</v>
      </c>
      <c r="N63" s="8"/>
      <c r="O63" s="8"/>
      <c r="P63" s="8"/>
      <c r="Q63" s="8"/>
      <c r="R63" s="8"/>
      <c r="S63" s="8"/>
      <c r="T63" s="8"/>
      <c r="U63" s="8"/>
      <c r="V63" s="8"/>
      <c r="W63" s="8"/>
    </row>
    <row r="64" ht="36.45" customHeight="1" spans="1:23">
      <c r="A64" s="18" t="s">
        <v>91</v>
      </c>
      <c r="B64" s="4"/>
      <c r="C64" s="4"/>
      <c r="D64" s="4"/>
      <c r="E64" s="4"/>
      <c r="F64" s="4"/>
      <c r="G64" s="4"/>
      <c r="H64" s="8">
        <v>6836021.65</v>
      </c>
      <c r="I64" s="8">
        <v>6836021.65</v>
      </c>
      <c r="J64" s="8"/>
      <c r="K64" s="8"/>
      <c r="L64" s="8"/>
      <c r="M64" s="8">
        <v>6836021.65</v>
      </c>
      <c r="N64" s="8"/>
      <c r="O64" s="8"/>
      <c r="P64" s="8"/>
      <c r="Q64" s="8"/>
      <c r="R64" s="8"/>
      <c r="S64" s="8"/>
      <c r="T64" s="8"/>
      <c r="U64" s="8"/>
      <c r="V64" s="8"/>
      <c r="W64" s="8"/>
    </row>
    <row r="65" ht="36.45" customHeight="1" spans="1:23">
      <c r="A65" s="6" t="str">
        <f t="shared" ref="A65:A102" si="2">"      "&amp;"维西傈僳族自治县维登乡人民政府"</f>
        <v>      维西傈僳族自治县维登乡人民政府</v>
      </c>
      <c r="B65" s="6" t="s">
        <v>322</v>
      </c>
      <c r="C65" s="6" t="s">
        <v>265</v>
      </c>
      <c r="D65" s="6" t="s">
        <v>131</v>
      </c>
      <c r="E65" s="6" t="s">
        <v>128</v>
      </c>
      <c r="F65" s="6" t="s">
        <v>266</v>
      </c>
      <c r="G65" s="6" t="s">
        <v>267</v>
      </c>
      <c r="H65" s="8">
        <v>933768</v>
      </c>
      <c r="I65" s="8">
        <v>933768</v>
      </c>
      <c r="J65" s="8"/>
      <c r="K65" s="8"/>
      <c r="L65" s="8"/>
      <c r="M65" s="8">
        <v>933768</v>
      </c>
      <c r="N65" s="8"/>
      <c r="O65" s="8"/>
      <c r="P65" s="8"/>
      <c r="Q65" s="8"/>
      <c r="R65" s="8"/>
      <c r="S65" s="8"/>
      <c r="T65" s="8"/>
      <c r="U65" s="8"/>
      <c r="V65" s="8"/>
      <c r="W65" s="8"/>
    </row>
    <row r="66" ht="36.45" customHeight="1" spans="1:23">
      <c r="A66" s="6" t="str">
        <f t="shared" si="2"/>
        <v>      维西傈僳族自治县维登乡人民政府</v>
      </c>
      <c r="B66" s="6" t="s">
        <v>322</v>
      </c>
      <c r="C66" s="6" t="s">
        <v>265</v>
      </c>
      <c r="D66" s="6" t="s">
        <v>131</v>
      </c>
      <c r="E66" s="6" t="s">
        <v>128</v>
      </c>
      <c r="F66" s="6" t="s">
        <v>268</v>
      </c>
      <c r="G66" s="6" t="s">
        <v>269</v>
      </c>
      <c r="H66" s="8">
        <v>2172678</v>
      </c>
      <c r="I66" s="8">
        <v>2172678</v>
      </c>
      <c r="J66" s="8"/>
      <c r="K66" s="8"/>
      <c r="L66" s="8"/>
      <c r="M66" s="8">
        <v>2172678</v>
      </c>
      <c r="N66" s="8"/>
      <c r="O66" s="8"/>
      <c r="P66" s="8"/>
      <c r="Q66" s="8"/>
      <c r="R66" s="8"/>
      <c r="S66" s="8"/>
      <c r="T66" s="8"/>
      <c r="U66" s="8"/>
      <c r="V66" s="8"/>
      <c r="W66" s="8"/>
    </row>
    <row r="67" ht="36.45" customHeight="1" spans="1:23">
      <c r="A67" s="6" t="str">
        <f t="shared" si="2"/>
        <v>      维西傈僳族自治县维登乡人民政府</v>
      </c>
      <c r="B67" s="6" t="s">
        <v>322</v>
      </c>
      <c r="C67" s="6" t="s">
        <v>265</v>
      </c>
      <c r="D67" s="6" t="s">
        <v>131</v>
      </c>
      <c r="E67" s="6" t="s">
        <v>128</v>
      </c>
      <c r="F67" s="6" t="s">
        <v>268</v>
      </c>
      <c r="G67" s="6" t="s">
        <v>269</v>
      </c>
      <c r="H67" s="8">
        <v>250800</v>
      </c>
      <c r="I67" s="8">
        <v>250800</v>
      </c>
      <c r="J67" s="8"/>
      <c r="K67" s="8"/>
      <c r="L67" s="8"/>
      <c r="M67" s="8">
        <v>250800</v>
      </c>
      <c r="N67" s="8"/>
      <c r="O67" s="8"/>
      <c r="P67" s="8"/>
      <c r="Q67" s="8"/>
      <c r="R67" s="8"/>
      <c r="S67" s="8"/>
      <c r="T67" s="8"/>
      <c r="U67" s="8"/>
      <c r="V67" s="8"/>
      <c r="W67" s="8"/>
    </row>
    <row r="68" ht="36.45" customHeight="1" spans="1:23">
      <c r="A68" s="6" t="str">
        <f t="shared" si="2"/>
        <v>      维西傈僳族自治县维登乡人民政府</v>
      </c>
      <c r="B68" s="6" t="s">
        <v>322</v>
      </c>
      <c r="C68" s="6" t="s">
        <v>265</v>
      </c>
      <c r="D68" s="6" t="s">
        <v>131</v>
      </c>
      <c r="E68" s="6" t="s">
        <v>128</v>
      </c>
      <c r="F68" s="6" t="s">
        <v>270</v>
      </c>
      <c r="G68" s="6" t="s">
        <v>271</v>
      </c>
      <c r="H68" s="8">
        <v>77814</v>
      </c>
      <c r="I68" s="8">
        <v>77814</v>
      </c>
      <c r="J68" s="8"/>
      <c r="K68" s="8"/>
      <c r="L68" s="8"/>
      <c r="M68" s="8">
        <v>77814</v>
      </c>
      <c r="N68" s="8"/>
      <c r="O68" s="8"/>
      <c r="P68" s="8"/>
      <c r="Q68" s="8"/>
      <c r="R68" s="8"/>
      <c r="S68" s="8"/>
      <c r="T68" s="8"/>
      <c r="U68" s="8"/>
      <c r="V68" s="8"/>
      <c r="W68" s="8"/>
    </row>
    <row r="69" ht="36.45" customHeight="1" spans="1:23">
      <c r="A69" s="6" t="str">
        <f t="shared" si="2"/>
        <v>      维西傈僳族自治县维登乡人民政府</v>
      </c>
      <c r="B69" s="6" t="s">
        <v>323</v>
      </c>
      <c r="C69" s="6" t="s">
        <v>273</v>
      </c>
      <c r="D69" s="6" t="s">
        <v>131</v>
      </c>
      <c r="E69" s="6" t="s">
        <v>128</v>
      </c>
      <c r="F69" s="6" t="s">
        <v>270</v>
      </c>
      <c r="G69" s="6" t="s">
        <v>271</v>
      </c>
      <c r="H69" s="8">
        <v>740220</v>
      </c>
      <c r="I69" s="8">
        <v>740220</v>
      </c>
      <c r="J69" s="8"/>
      <c r="K69" s="8"/>
      <c r="L69" s="8"/>
      <c r="M69" s="8">
        <v>740220</v>
      </c>
      <c r="N69" s="8"/>
      <c r="O69" s="8"/>
      <c r="P69" s="8"/>
      <c r="Q69" s="8"/>
      <c r="R69" s="8"/>
      <c r="S69" s="8"/>
      <c r="T69" s="8"/>
      <c r="U69" s="8"/>
      <c r="V69" s="8"/>
      <c r="W69" s="8"/>
    </row>
    <row r="70" ht="36.45" customHeight="1" spans="1:23">
      <c r="A70" s="6" t="str">
        <f t="shared" si="2"/>
        <v>      维西傈僳族自治县维登乡人民政府</v>
      </c>
      <c r="B70" s="6" t="s">
        <v>324</v>
      </c>
      <c r="C70" s="6" t="s">
        <v>275</v>
      </c>
      <c r="D70" s="6" t="s">
        <v>164</v>
      </c>
      <c r="E70" s="6" t="s">
        <v>165</v>
      </c>
      <c r="F70" s="6" t="s">
        <v>276</v>
      </c>
      <c r="G70" s="6" t="s">
        <v>277</v>
      </c>
      <c r="H70" s="8">
        <v>581097.6</v>
      </c>
      <c r="I70" s="8">
        <v>581097.6</v>
      </c>
      <c r="J70" s="8"/>
      <c r="K70" s="8"/>
      <c r="L70" s="8"/>
      <c r="M70" s="8">
        <v>581097.6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ht="36.45" customHeight="1" spans="1:23">
      <c r="A71" s="6" t="str">
        <f t="shared" si="2"/>
        <v>      维西傈僳族自治县维登乡人民政府</v>
      </c>
      <c r="B71" s="6" t="s">
        <v>324</v>
      </c>
      <c r="C71" s="6" t="s">
        <v>275</v>
      </c>
      <c r="D71" s="6" t="s">
        <v>166</v>
      </c>
      <c r="E71" s="6" t="s">
        <v>167</v>
      </c>
      <c r="F71" s="6" t="s">
        <v>278</v>
      </c>
      <c r="G71" s="6" t="s">
        <v>279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ht="36.45" customHeight="1" spans="1:23">
      <c r="A72" s="6" t="str">
        <f t="shared" si="2"/>
        <v>      维西傈僳族自治县维登乡人民政府</v>
      </c>
      <c r="B72" s="6" t="s">
        <v>324</v>
      </c>
      <c r="C72" s="6" t="s">
        <v>275</v>
      </c>
      <c r="D72" s="6" t="s">
        <v>176</v>
      </c>
      <c r="E72" s="6" t="s">
        <v>177</v>
      </c>
      <c r="F72" s="6" t="s">
        <v>280</v>
      </c>
      <c r="G72" s="6" t="s">
        <v>281</v>
      </c>
      <c r="H72" s="8">
        <v>266553.45</v>
      </c>
      <c r="I72" s="8">
        <v>266553.45</v>
      </c>
      <c r="J72" s="8"/>
      <c r="K72" s="8"/>
      <c r="L72" s="8"/>
      <c r="M72" s="8">
        <v>266553.45</v>
      </c>
      <c r="N72" s="8"/>
      <c r="O72" s="8"/>
      <c r="P72" s="8"/>
      <c r="Q72" s="8"/>
      <c r="R72" s="8"/>
      <c r="S72" s="8"/>
      <c r="T72" s="8"/>
      <c r="U72" s="8"/>
      <c r="V72" s="8"/>
      <c r="W72" s="8"/>
    </row>
    <row r="73" ht="36.45" customHeight="1" spans="1:23">
      <c r="A73" s="6" t="str">
        <f t="shared" si="2"/>
        <v>      维西傈僳族自治县维登乡人民政府</v>
      </c>
      <c r="B73" s="6" t="s">
        <v>324</v>
      </c>
      <c r="C73" s="6" t="s">
        <v>275</v>
      </c>
      <c r="D73" s="6" t="s">
        <v>178</v>
      </c>
      <c r="E73" s="6" t="s">
        <v>179</v>
      </c>
      <c r="F73" s="6" t="s">
        <v>280</v>
      </c>
      <c r="G73" s="6" t="s">
        <v>281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ht="36.45" customHeight="1" spans="1:23">
      <c r="A74" s="6" t="str">
        <f t="shared" si="2"/>
        <v>      维西傈僳族自治县维登乡人民政府</v>
      </c>
      <c r="B74" s="6" t="s">
        <v>324</v>
      </c>
      <c r="C74" s="6" t="s">
        <v>275</v>
      </c>
      <c r="D74" s="6" t="s">
        <v>180</v>
      </c>
      <c r="E74" s="6" t="s">
        <v>181</v>
      </c>
      <c r="F74" s="6" t="s">
        <v>282</v>
      </c>
      <c r="G74" s="6" t="s">
        <v>283</v>
      </c>
      <c r="H74" s="8">
        <v>142161.84</v>
      </c>
      <c r="I74" s="8">
        <v>142161.84</v>
      </c>
      <c r="J74" s="8"/>
      <c r="K74" s="8"/>
      <c r="L74" s="8"/>
      <c r="M74" s="8">
        <v>142161.84</v>
      </c>
      <c r="N74" s="8"/>
      <c r="O74" s="8"/>
      <c r="P74" s="8"/>
      <c r="Q74" s="8"/>
      <c r="R74" s="8"/>
      <c r="S74" s="8"/>
      <c r="T74" s="8"/>
      <c r="U74" s="8"/>
      <c r="V74" s="8"/>
      <c r="W74" s="8"/>
    </row>
    <row r="75" ht="36.45" customHeight="1" spans="1:23">
      <c r="A75" s="6" t="str">
        <f t="shared" si="2"/>
        <v>      维西傈僳族自治县维登乡人民政府</v>
      </c>
      <c r="B75" s="6" t="s">
        <v>324</v>
      </c>
      <c r="C75" s="6" t="s">
        <v>275</v>
      </c>
      <c r="D75" s="6" t="s">
        <v>180</v>
      </c>
      <c r="E75" s="6" t="s">
        <v>181</v>
      </c>
      <c r="F75" s="6" t="s">
        <v>282</v>
      </c>
      <c r="G75" s="6" t="s">
        <v>283</v>
      </c>
      <c r="H75" s="8">
        <v>75518</v>
      </c>
      <c r="I75" s="8">
        <v>75518</v>
      </c>
      <c r="J75" s="8"/>
      <c r="K75" s="8"/>
      <c r="L75" s="8"/>
      <c r="M75" s="8">
        <v>75518</v>
      </c>
      <c r="N75" s="8"/>
      <c r="O75" s="8"/>
      <c r="P75" s="8"/>
      <c r="Q75" s="8"/>
      <c r="R75" s="8"/>
      <c r="S75" s="8"/>
      <c r="T75" s="8"/>
      <c r="U75" s="8"/>
      <c r="V75" s="8"/>
      <c r="W75" s="8"/>
    </row>
    <row r="76" ht="36.45" customHeight="1" spans="1:23">
      <c r="A76" s="6" t="str">
        <f t="shared" si="2"/>
        <v>      维西傈僳族自治县维登乡人民政府</v>
      </c>
      <c r="B76" s="6" t="s">
        <v>324</v>
      </c>
      <c r="C76" s="6" t="s">
        <v>275</v>
      </c>
      <c r="D76" s="6" t="s">
        <v>131</v>
      </c>
      <c r="E76" s="6" t="s">
        <v>128</v>
      </c>
      <c r="F76" s="6" t="s">
        <v>284</v>
      </c>
      <c r="G76" s="6" t="s">
        <v>285</v>
      </c>
      <c r="H76" s="8">
        <v>925.68</v>
      </c>
      <c r="I76" s="8">
        <v>925.68</v>
      </c>
      <c r="J76" s="8"/>
      <c r="K76" s="8"/>
      <c r="L76" s="8"/>
      <c r="M76" s="8">
        <v>925.68</v>
      </c>
      <c r="N76" s="8"/>
      <c r="O76" s="8"/>
      <c r="P76" s="8"/>
      <c r="Q76" s="8"/>
      <c r="R76" s="8"/>
      <c r="S76" s="8"/>
      <c r="T76" s="8"/>
      <c r="U76" s="8"/>
      <c r="V76" s="8"/>
      <c r="W76" s="8"/>
    </row>
    <row r="77" ht="36.45" customHeight="1" spans="1:23">
      <c r="A77" s="6" t="str">
        <f t="shared" si="2"/>
        <v>      维西傈僳族自治县维登乡人民政府</v>
      </c>
      <c r="B77" s="6" t="s">
        <v>324</v>
      </c>
      <c r="C77" s="6" t="s">
        <v>275</v>
      </c>
      <c r="D77" s="6" t="s">
        <v>182</v>
      </c>
      <c r="E77" s="6" t="s">
        <v>183</v>
      </c>
      <c r="F77" s="6" t="s">
        <v>284</v>
      </c>
      <c r="G77" s="6" t="s">
        <v>285</v>
      </c>
      <c r="H77" s="8">
        <v>11868</v>
      </c>
      <c r="I77" s="8">
        <v>11868</v>
      </c>
      <c r="J77" s="8"/>
      <c r="K77" s="8"/>
      <c r="L77" s="8"/>
      <c r="M77" s="8">
        <v>11868</v>
      </c>
      <c r="N77" s="8"/>
      <c r="O77" s="8"/>
      <c r="P77" s="8"/>
      <c r="Q77" s="8"/>
      <c r="R77" s="8"/>
      <c r="S77" s="8"/>
      <c r="T77" s="8"/>
      <c r="U77" s="8"/>
      <c r="V77" s="8"/>
      <c r="W77" s="8"/>
    </row>
    <row r="78" ht="36.45" customHeight="1" spans="1:23">
      <c r="A78" s="6" t="str">
        <f t="shared" si="2"/>
        <v>      维西傈僳族自治县维登乡人民政府</v>
      </c>
      <c r="B78" s="6" t="s">
        <v>324</v>
      </c>
      <c r="C78" s="6" t="s">
        <v>275</v>
      </c>
      <c r="D78" s="6" t="s">
        <v>182</v>
      </c>
      <c r="E78" s="6" t="s">
        <v>183</v>
      </c>
      <c r="F78" s="6" t="s">
        <v>284</v>
      </c>
      <c r="G78" s="6" t="s">
        <v>285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ht="36.45" customHeight="1" spans="1:23">
      <c r="A79" s="6" t="str">
        <f t="shared" si="2"/>
        <v>      维西傈僳族自治县维登乡人民政府</v>
      </c>
      <c r="B79" s="6" t="s">
        <v>324</v>
      </c>
      <c r="C79" s="6" t="s">
        <v>275</v>
      </c>
      <c r="D79" s="6" t="s">
        <v>182</v>
      </c>
      <c r="E79" s="6" t="s">
        <v>183</v>
      </c>
      <c r="F79" s="6" t="s">
        <v>284</v>
      </c>
      <c r="G79" s="6" t="s">
        <v>285</v>
      </c>
      <c r="H79" s="8">
        <v>7263.72</v>
      </c>
      <c r="I79" s="8">
        <v>7263.72</v>
      </c>
      <c r="J79" s="8"/>
      <c r="K79" s="8"/>
      <c r="L79" s="8"/>
      <c r="M79" s="8">
        <v>7263.72</v>
      </c>
      <c r="N79" s="8"/>
      <c r="O79" s="8"/>
      <c r="P79" s="8"/>
      <c r="Q79" s="8"/>
      <c r="R79" s="8"/>
      <c r="S79" s="8"/>
      <c r="T79" s="8"/>
      <c r="U79" s="8"/>
      <c r="V79" s="8"/>
      <c r="W79" s="8"/>
    </row>
    <row r="80" ht="36.45" customHeight="1" spans="1:23">
      <c r="A80" s="6" t="str">
        <f t="shared" si="2"/>
        <v>      维西傈僳族自治县维登乡人民政府</v>
      </c>
      <c r="B80" s="6" t="s">
        <v>324</v>
      </c>
      <c r="C80" s="6" t="s">
        <v>275</v>
      </c>
      <c r="D80" s="6" t="s">
        <v>182</v>
      </c>
      <c r="E80" s="6" t="s">
        <v>183</v>
      </c>
      <c r="F80" s="6" t="s">
        <v>284</v>
      </c>
      <c r="G80" s="6" t="s">
        <v>285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ht="36.45" customHeight="1" spans="1:23">
      <c r="A81" s="6" t="str">
        <f t="shared" si="2"/>
        <v>      维西傈僳族自治县维登乡人民政府</v>
      </c>
      <c r="B81" s="6" t="s">
        <v>325</v>
      </c>
      <c r="C81" s="6" t="s">
        <v>206</v>
      </c>
      <c r="D81" s="6" t="s">
        <v>205</v>
      </c>
      <c r="E81" s="6" t="s">
        <v>206</v>
      </c>
      <c r="F81" s="6" t="s">
        <v>287</v>
      </c>
      <c r="G81" s="6" t="s">
        <v>206</v>
      </c>
      <c r="H81" s="8">
        <v>472783.2</v>
      </c>
      <c r="I81" s="8">
        <v>472783.2</v>
      </c>
      <c r="J81" s="8"/>
      <c r="K81" s="8"/>
      <c r="L81" s="8"/>
      <c r="M81" s="8">
        <v>472783.2</v>
      </c>
      <c r="N81" s="8"/>
      <c r="O81" s="8"/>
      <c r="P81" s="8"/>
      <c r="Q81" s="8"/>
      <c r="R81" s="8"/>
      <c r="S81" s="8"/>
      <c r="T81" s="8"/>
      <c r="U81" s="8"/>
      <c r="V81" s="8"/>
      <c r="W81" s="8"/>
    </row>
    <row r="82" ht="36.45" customHeight="1" spans="1:23">
      <c r="A82" s="6" t="str">
        <f t="shared" si="2"/>
        <v>      维西傈僳族自治县维登乡人民政府</v>
      </c>
      <c r="B82" s="6" t="s">
        <v>326</v>
      </c>
      <c r="C82" s="6" t="s">
        <v>289</v>
      </c>
      <c r="D82" s="6" t="s">
        <v>131</v>
      </c>
      <c r="E82" s="6" t="s">
        <v>128</v>
      </c>
      <c r="F82" s="6" t="s">
        <v>327</v>
      </c>
      <c r="G82" s="6" t="s">
        <v>328</v>
      </c>
      <c r="H82" s="8">
        <v>40000</v>
      </c>
      <c r="I82" s="8">
        <v>40000</v>
      </c>
      <c r="J82" s="8"/>
      <c r="K82" s="8"/>
      <c r="L82" s="8"/>
      <c r="M82" s="8">
        <v>40000</v>
      </c>
      <c r="N82" s="8"/>
      <c r="O82" s="8"/>
      <c r="P82" s="8"/>
      <c r="Q82" s="8"/>
      <c r="R82" s="8"/>
      <c r="S82" s="8"/>
      <c r="T82" s="8"/>
      <c r="U82" s="8"/>
      <c r="V82" s="8"/>
      <c r="W82" s="8"/>
    </row>
    <row r="83" ht="36.45" customHeight="1" spans="1:23">
      <c r="A83" s="6" t="str">
        <f t="shared" si="2"/>
        <v>      维西傈僳族自治县维登乡人民政府</v>
      </c>
      <c r="B83" s="6" t="s">
        <v>326</v>
      </c>
      <c r="C83" s="6" t="s">
        <v>289</v>
      </c>
      <c r="D83" s="6" t="s">
        <v>131</v>
      </c>
      <c r="E83" s="6" t="s">
        <v>128</v>
      </c>
      <c r="F83" s="6" t="s">
        <v>329</v>
      </c>
      <c r="G83" s="6" t="s">
        <v>330</v>
      </c>
      <c r="H83" s="8">
        <v>80000</v>
      </c>
      <c r="I83" s="8">
        <v>80000</v>
      </c>
      <c r="J83" s="8"/>
      <c r="K83" s="8"/>
      <c r="L83" s="8"/>
      <c r="M83" s="8">
        <v>80000</v>
      </c>
      <c r="N83" s="8"/>
      <c r="O83" s="8"/>
      <c r="P83" s="8"/>
      <c r="Q83" s="8"/>
      <c r="R83" s="8"/>
      <c r="S83" s="8"/>
      <c r="T83" s="8"/>
      <c r="U83" s="8"/>
      <c r="V83" s="8"/>
      <c r="W83" s="8"/>
    </row>
    <row r="84" ht="36.45" customHeight="1" spans="1:23">
      <c r="A84" s="6" t="str">
        <f t="shared" si="2"/>
        <v>      维西傈僳族自治县维登乡人民政府</v>
      </c>
      <c r="B84" s="6" t="s">
        <v>331</v>
      </c>
      <c r="C84" s="6" t="s">
        <v>237</v>
      </c>
      <c r="D84" s="6" t="s">
        <v>131</v>
      </c>
      <c r="E84" s="6" t="s">
        <v>128</v>
      </c>
      <c r="F84" s="6" t="s">
        <v>332</v>
      </c>
      <c r="G84" s="6" t="s">
        <v>237</v>
      </c>
      <c r="H84" s="8">
        <v>12000</v>
      </c>
      <c r="I84" s="8">
        <v>12000</v>
      </c>
      <c r="J84" s="8"/>
      <c r="K84" s="8"/>
      <c r="L84" s="8"/>
      <c r="M84" s="8">
        <v>12000</v>
      </c>
      <c r="N84" s="8"/>
      <c r="O84" s="8"/>
      <c r="P84" s="8"/>
      <c r="Q84" s="8"/>
      <c r="R84" s="8"/>
      <c r="S84" s="8"/>
      <c r="T84" s="8"/>
      <c r="U84" s="8"/>
      <c r="V84" s="8"/>
      <c r="W84" s="8"/>
    </row>
    <row r="85" ht="36.45" customHeight="1" spans="1:23">
      <c r="A85" s="6" t="str">
        <f t="shared" si="2"/>
        <v>      维西傈僳族自治县维登乡人民政府</v>
      </c>
      <c r="B85" s="6" t="s">
        <v>326</v>
      </c>
      <c r="C85" s="6" t="s">
        <v>289</v>
      </c>
      <c r="D85" s="6" t="s">
        <v>131</v>
      </c>
      <c r="E85" s="6" t="s">
        <v>128</v>
      </c>
      <c r="F85" s="6" t="s">
        <v>294</v>
      </c>
      <c r="G85" s="6" t="s">
        <v>295</v>
      </c>
      <c r="H85" s="8">
        <v>31800</v>
      </c>
      <c r="I85" s="8">
        <v>31800</v>
      </c>
      <c r="J85" s="8"/>
      <c r="K85" s="8"/>
      <c r="L85" s="8"/>
      <c r="M85" s="8">
        <v>31800</v>
      </c>
      <c r="N85" s="8"/>
      <c r="O85" s="8"/>
      <c r="P85" s="8"/>
      <c r="Q85" s="8"/>
      <c r="R85" s="8"/>
      <c r="S85" s="8"/>
      <c r="T85" s="8"/>
      <c r="U85" s="8"/>
      <c r="V85" s="8"/>
      <c r="W85" s="8"/>
    </row>
    <row r="86" ht="36.45" customHeight="1" spans="1:23">
      <c r="A86" s="6" t="str">
        <f t="shared" si="2"/>
        <v>      维西傈僳族自治县维登乡人民政府</v>
      </c>
      <c r="B86" s="6" t="s">
        <v>333</v>
      </c>
      <c r="C86" s="6" t="s">
        <v>334</v>
      </c>
      <c r="D86" s="6" t="s">
        <v>211</v>
      </c>
      <c r="E86" s="6" t="s">
        <v>212</v>
      </c>
      <c r="F86" s="6" t="s">
        <v>290</v>
      </c>
      <c r="G86" s="6" t="s">
        <v>291</v>
      </c>
      <c r="H86" s="8">
        <v>10000</v>
      </c>
      <c r="I86" s="8">
        <v>10000</v>
      </c>
      <c r="J86" s="8"/>
      <c r="K86" s="8"/>
      <c r="L86" s="8"/>
      <c r="M86" s="8">
        <v>10000</v>
      </c>
      <c r="N86" s="8"/>
      <c r="O86" s="8"/>
      <c r="P86" s="8"/>
      <c r="Q86" s="8"/>
      <c r="R86" s="8"/>
      <c r="S86" s="8"/>
      <c r="T86" s="8"/>
      <c r="U86" s="8"/>
      <c r="V86" s="8"/>
      <c r="W86" s="8"/>
    </row>
    <row r="87" ht="36.45" customHeight="1" spans="1:23">
      <c r="A87" s="6" t="str">
        <f t="shared" si="2"/>
        <v>      维西傈僳族自治县维登乡人民政府</v>
      </c>
      <c r="B87" s="6" t="s">
        <v>326</v>
      </c>
      <c r="C87" s="6" t="s">
        <v>289</v>
      </c>
      <c r="D87" s="6" t="s">
        <v>131</v>
      </c>
      <c r="E87" s="6" t="s">
        <v>128</v>
      </c>
      <c r="F87" s="6" t="s">
        <v>290</v>
      </c>
      <c r="G87" s="6" t="s">
        <v>291</v>
      </c>
      <c r="H87" s="8">
        <v>1500</v>
      </c>
      <c r="I87" s="8">
        <v>1500</v>
      </c>
      <c r="J87" s="8"/>
      <c r="K87" s="8"/>
      <c r="L87" s="8"/>
      <c r="M87" s="8">
        <v>1500</v>
      </c>
      <c r="N87" s="8"/>
      <c r="O87" s="8"/>
      <c r="P87" s="8"/>
      <c r="Q87" s="8"/>
      <c r="R87" s="8"/>
      <c r="S87" s="8"/>
      <c r="T87" s="8"/>
      <c r="U87" s="8"/>
      <c r="V87" s="8"/>
      <c r="W87" s="8"/>
    </row>
    <row r="88" ht="36.45" customHeight="1" spans="1:23">
      <c r="A88" s="6" t="str">
        <f t="shared" si="2"/>
        <v>      维西傈僳族自治县维登乡人民政府</v>
      </c>
      <c r="B88" s="6" t="s">
        <v>326</v>
      </c>
      <c r="C88" s="6" t="s">
        <v>289</v>
      </c>
      <c r="D88" s="6" t="s">
        <v>131</v>
      </c>
      <c r="E88" s="6" t="s">
        <v>128</v>
      </c>
      <c r="F88" s="6" t="s">
        <v>294</v>
      </c>
      <c r="G88" s="6" t="s">
        <v>295</v>
      </c>
      <c r="H88" s="8">
        <v>10000</v>
      </c>
      <c r="I88" s="8">
        <v>10000</v>
      </c>
      <c r="J88" s="8"/>
      <c r="K88" s="8"/>
      <c r="L88" s="8"/>
      <c r="M88" s="8">
        <v>10000</v>
      </c>
      <c r="N88" s="8"/>
      <c r="O88" s="8"/>
      <c r="P88" s="8"/>
      <c r="Q88" s="8"/>
      <c r="R88" s="8"/>
      <c r="S88" s="8"/>
      <c r="T88" s="8"/>
      <c r="U88" s="8"/>
      <c r="V88" s="8"/>
      <c r="W88" s="8"/>
    </row>
    <row r="89" ht="36.45" customHeight="1" spans="1:23">
      <c r="A89" s="6" t="str">
        <f t="shared" si="2"/>
        <v>      维西傈僳族自治县维登乡人民政府</v>
      </c>
      <c r="B89" s="6" t="s">
        <v>331</v>
      </c>
      <c r="C89" s="6" t="s">
        <v>237</v>
      </c>
      <c r="D89" s="6" t="s">
        <v>131</v>
      </c>
      <c r="E89" s="6" t="s">
        <v>128</v>
      </c>
      <c r="F89" s="6" t="s">
        <v>332</v>
      </c>
      <c r="G89" s="6" t="s">
        <v>237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ht="36.45" customHeight="1" spans="1:23">
      <c r="A90" s="6" t="str">
        <f t="shared" si="2"/>
        <v>      维西傈僳族自治县维登乡人民政府</v>
      </c>
      <c r="B90" s="6" t="s">
        <v>335</v>
      </c>
      <c r="C90" s="6" t="s">
        <v>297</v>
      </c>
      <c r="D90" s="6" t="s">
        <v>131</v>
      </c>
      <c r="E90" s="6" t="s">
        <v>128</v>
      </c>
      <c r="F90" s="6" t="s">
        <v>298</v>
      </c>
      <c r="G90" s="6" t="s">
        <v>297</v>
      </c>
      <c r="H90" s="8">
        <v>71080.92</v>
      </c>
      <c r="I90" s="8">
        <v>71080.92</v>
      </c>
      <c r="J90" s="8"/>
      <c r="K90" s="8"/>
      <c r="L90" s="8"/>
      <c r="M90" s="8">
        <v>71080.92</v>
      </c>
      <c r="N90" s="8"/>
      <c r="O90" s="8"/>
      <c r="P90" s="8"/>
      <c r="Q90" s="8"/>
      <c r="R90" s="8"/>
      <c r="S90" s="8"/>
      <c r="T90" s="8"/>
      <c r="U90" s="8"/>
      <c r="V90" s="8"/>
      <c r="W90" s="8"/>
    </row>
    <row r="91" ht="36.45" customHeight="1" spans="1:23">
      <c r="A91" s="6" t="str">
        <f t="shared" si="2"/>
        <v>      维西傈僳族自治县维登乡人民政府</v>
      </c>
      <c r="B91" s="6" t="s">
        <v>326</v>
      </c>
      <c r="C91" s="6" t="s">
        <v>289</v>
      </c>
      <c r="D91" s="6" t="s">
        <v>131</v>
      </c>
      <c r="E91" s="6" t="s">
        <v>128</v>
      </c>
      <c r="F91" s="6" t="s">
        <v>299</v>
      </c>
      <c r="G91" s="6" t="s">
        <v>300</v>
      </c>
      <c r="H91" s="8">
        <v>4200</v>
      </c>
      <c r="I91" s="8">
        <v>4200</v>
      </c>
      <c r="J91" s="8"/>
      <c r="K91" s="8"/>
      <c r="L91" s="8"/>
      <c r="M91" s="8">
        <v>4200</v>
      </c>
      <c r="N91" s="8"/>
      <c r="O91" s="8"/>
      <c r="P91" s="8"/>
      <c r="Q91" s="8"/>
      <c r="R91" s="8"/>
      <c r="S91" s="8"/>
      <c r="T91" s="8"/>
      <c r="U91" s="8"/>
      <c r="V91" s="8"/>
      <c r="W91" s="8"/>
    </row>
    <row r="92" ht="36.45" customHeight="1" spans="1:23">
      <c r="A92" s="6" t="str">
        <f t="shared" si="2"/>
        <v>      维西傈僳族自治县维登乡人民政府</v>
      </c>
      <c r="B92" s="6" t="s">
        <v>336</v>
      </c>
      <c r="C92" s="6" t="s">
        <v>302</v>
      </c>
      <c r="D92" s="6" t="s">
        <v>131</v>
      </c>
      <c r="E92" s="6" t="s">
        <v>128</v>
      </c>
      <c r="F92" s="6" t="s">
        <v>299</v>
      </c>
      <c r="G92" s="6" t="s">
        <v>300</v>
      </c>
      <c r="H92" s="8">
        <v>64500</v>
      </c>
      <c r="I92" s="8">
        <v>64500</v>
      </c>
      <c r="J92" s="8"/>
      <c r="K92" s="8"/>
      <c r="L92" s="8"/>
      <c r="M92" s="8">
        <v>64500</v>
      </c>
      <c r="N92" s="8"/>
      <c r="O92" s="8"/>
      <c r="P92" s="8"/>
      <c r="Q92" s="8"/>
      <c r="R92" s="8"/>
      <c r="S92" s="8"/>
      <c r="T92" s="8"/>
      <c r="U92" s="8"/>
      <c r="V92" s="8"/>
      <c r="W92" s="8"/>
    </row>
    <row r="93" ht="36.45" customHeight="1" spans="1:23">
      <c r="A93" s="6" t="str">
        <f t="shared" si="2"/>
        <v>      维西傈僳族自治县维登乡人民政府</v>
      </c>
      <c r="B93" s="6" t="s">
        <v>337</v>
      </c>
      <c r="C93" s="6" t="s">
        <v>338</v>
      </c>
      <c r="D93" s="6" t="s">
        <v>131</v>
      </c>
      <c r="E93" s="6" t="s">
        <v>128</v>
      </c>
      <c r="F93" s="6" t="s">
        <v>339</v>
      </c>
      <c r="G93" s="6" t="s">
        <v>338</v>
      </c>
      <c r="H93" s="8">
        <v>36000</v>
      </c>
      <c r="I93" s="8">
        <v>36000</v>
      </c>
      <c r="J93" s="8"/>
      <c r="K93" s="8"/>
      <c r="L93" s="8"/>
      <c r="M93" s="8">
        <v>36000</v>
      </c>
      <c r="N93" s="8"/>
      <c r="O93" s="8"/>
      <c r="P93" s="8"/>
      <c r="Q93" s="8"/>
      <c r="R93" s="8"/>
      <c r="S93" s="8"/>
      <c r="T93" s="8"/>
      <c r="U93" s="8"/>
      <c r="V93" s="8"/>
      <c r="W93" s="8"/>
    </row>
    <row r="94" ht="36.45" customHeight="1" spans="1:23">
      <c r="A94" s="6" t="str">
        <f t="shared" si="2"/>
        <v>      维西傈僳族自治县维登乡人民政府</v>
      </c>
      <c r="B94" s="6" t="s">
        <v>340</v>
      </c>
      <c r="C94" s="6" t="s">
        <v>304</v>
      </c>
      <c r="D94" s="6" t="s">
        <v>131</v>
      </c>
      <c r="E94" s="6" t="s">
        <v>128</v>
      </c>
      <c r="F94" s="6" t="s">
        <v>305</v>
      </c>
      <c r="G94" s="6" t="s">
        <v>306</v>
      </c>
      <c r="H94" s="8">
        <v>250800</v>
      </c>
      <c r="I94" s="8">
        <v>250800</v>
      </c>
      <c r="J94" s="8"/>
      <c r="K94" s="8"/>
      <c r="L94" s="8"/>
      <c r="M94" s="8">
        <v>250800</v>
      </c>
      <c r="N94" s="8"/>
      <c r="O94" s="8"/>
      <c r="P94" s="8"/>
      <c r="Q94" s="8"/>
      <c r="R94" s="8"/>
      <c r="S94" s="8"/>
      <c r="T94" s="8"/>
      <c r="U94" s="8"/>
      <c r="V94" s="8"/>
      <c r="W94" s="8"/>
    </row>
    <row r="95" ht="36.45" customHeight="1" spans="1:23">
      <c r="A95" s="6" t="str">
        <f t="shared" si="2"/>
        <v>      维西傈僳族自治县维登乡人民政府</v>
      </c>
      <c r="B95" s="6" t="s">
        <v>341</v>
      </c>
      <c r="C95" s="6" t="s">
        <v>308</v>
      </c>
      <c r="D95" s="6" t="s">
        <v>131</v>
      </c>
      <c r="E95" s="6" t="s">
        <v>128</v>
      </c>
      <c r="F95" s="6" t="s">
        <v>305</v>
      </c>
      <c r="G95" s="6" t="s">
        <v>306</v>
      </c>
      <c r="H95" s="8">
        <v>13543.2</v>
      </c>
      <c r="I95" s="8">
        <v>13543.2</v>
      </c>
      <c r="J95" s="8"/>
      <c r="K95" s="8"/>
      <c r="L95" s="8"/>
      <c r="M95" s="8">
        <v>13543.2</v>
      </c>
      <c r="N95" s="8"/>
      <c r="O95" s="8"/>
      <c r="P95" s="8"/>
      <c r="Q95" s="8"/>
      <c r="R95" s="8"/>
      <c r="S95" s="8"/>
      <c r="T95" s="8"/>
      <c r="U95" s="8"/>
      <c r="V95" s="8"/>
      <c r="W95" s="8"/>
    </row>
    <row r="96" ht="36.45" customHeight="1" spans="1:23">
      <c r="A96" s="6" t="str">
        <f t="shared" si="2"/>
        <v>      维西傈僳族自治县维登乡人民政府</v>
      </c>
      <c r="B96" s="6" t="s">
        <v>342</v>
      </c>
      <c r="C96" s="6" t="s">
        <v>343</v>
      </c>
      <c r="D96" s="6" t="s">
        <v>132</v>
      </c>
      <c r="E96" s="6" t="s">
        <v>133</v>
      </c>
      <c r="F96" s="6" t="s">
        <v>344</v>
      </c>
      <c r="G96" s="6" t="s">
        <v>345</v>
      </c>
      <c r="H96" s="8">
        <v>81000</v>
      </c>
      <c r="I96" s="8">
        <v>81000</v>
      </c>
      <c r="J96" s="8"/>
      <c r="K96" s="8"/>
      <c r="L96" s="8"/>
      <c r="M96" s="8">
        <v>81000</v>
      </c>
      <c r="N96" s="8"/>
      <c r="O96" s="8"/>
      <c r="P96" s="8"/>
      <c r="Q96" s="8"/>
      <c r="R96" s="8"/>
      <c r="S96" s="8"/>
      <c r="T96" s="8"/>
      <c r="U96" s="8"/>
      <c r="V96" s="8"/>
      <c r="W96" s="8"/>
    </row>
    <row r="97" ht="36.45" customHeight="1" spans="1:23">
      <c r="A97" s="6" t="str">
        <f t="shared" si="2"/>
        <v>      维西傈僳族自治县维登乡人民政府</v>
      </c>
      <c r="B97" s="6" t="s">
        <v>342</v>
      </c>
      <c r="C97" s="6" t="s">
        <v>343</v>
      </c>
      <c r="D97" s="6" t="s">
        <v>132</v>
      </c>
      <c r="E97" s="6" t="s">
        <v>133</v>
      </c>
      <c r="F97" s="6" t="s">
        <v>344</v>
      </c>
      <c r="G97" s="6" t="s">
        <v>345</v>
      </c>
      <c r="H97" s="8">
        <v>144000</v>
      </c>
      <c r="I97" s="8">
        <v>144000</v>
      </c>
      <c r="J97" s="8"/>
      <c r="K97" s="8"/>
      <c r="L97" s="8"/>
      <c r="M97" s="8">
        <v>144000</v>
      </c>
      <c r="N97" s="8"/>
      <c r="O97" s="8"/>
      <c r="P97" s="8"/>
      <c r="Q97" s="8"/>
      <c r="R97" s="8"/>
      <c r="S97" s="8"/>
      <c r="T97" s="8"/>
      <c r="U97" s="8"/>
      <c r="V97" s="8"/>
      <c r="W97" s="8"/>
    </row>
    <row r="98" ht="36.45" customHeight="1" spans="1:23">
      <c r="A98" s="6" t="str">
        <f t="shared" si="2"/>
        <v>      维西傈僳族自治县维登乡人民政府</v>
      </c>
      <c r="B98" s="6" t="s">
        <v>342</v>
      </c>
      <c r="C98" s="6" t="s">
        <v>343</v>
      </c>
      <c r="D98" s="6" t="s">
        <v>132</v>
      </c>
      <c r="E98" s="6" t="s">
        <v>133</v>
      </c>
      <c r="F98" s="6" t="s">
        <v>344</v>
      </c>
      <c r="G98" s="6" t="s">
        <v>345</v>
      </c>
      <c r="H98" s="8">
        <v>126000</v>
      </c>
      <c r="I98" s="8">
        <v>126000</v>
      </c>
      <c r="J98" s="8"/>
      <c r="K98" s="8"/>
      <c r="L98" s="8"/>
      <c r="M98" s="8">
        <v>126000</v>
      </c>
      <c r="N98" s="8"/>
      <c r="O98" s="8"/>
      <c r="P98" s="8"/>
      <c r="Q98" s="8"/>
      <c r="R98" s="8"/>
      <c r="S98" s="8"/>
      <c r="T98" s="8"/>
      <c r="U98" s="8"/>
      <c r="V98" s="8"/>
      <c r="W98" s="8"/>
    </row>
    <row r="99" ht="36.45" customHeight="1" spans="1:23">
      <c r="A99" s="6" t="str">
        <f t="shared" si="2"/>
        <v>      维西傈僳族自治县维登乡人民政府</v>
      </c>
      <c r="B99" s="6" t="s">
        <v>342</v>
      </c>
      <c r="C99" s="6" t="s">
        <v>343</v>
      </c>
      <c r="D99" s="6" t="s">
        <v>132</v>
      </c>
      <c r="E99" s="6" t="s">
        <v>133</v>
      </c>
      <c r="F99" s="6" t="s">
        <v>344</v>
      </c>
      <c r="G99" s="6" t="s">
        <v>345</v>
      </c>
      <c r="H99" s="8">
        <v>72000</v>
      </c>
      <c r="I99" s="8">
        <v>72000</v>
      </c>
      <c r="J99" s="8"/>
      <c r="K99" s="8"/>
      <c r="L99" s="8"/>
      <c r="M99" s="8">
        <v>72000</v>
      </c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ht="36.45" customHeight="1" spans="1:23">
      <c r="A100" s="6" t="str">
        <f t="shared" si="2"/>
        <v>      维西傈僳族自治县维登乡人民政府</v>
      </c>
      <c r="B100" s="6" t="s">
        <v>346</v>
      </c>
      <c r="C100" s="6" t="s">
        <v>347</v>
      </c>
      <c r="D100" s="6" t="s">
        <v>132</v>
      </c>
      <c r="E100" s="6" t="s">
        <v>133</v>
      </c>
      <c r="F100" s="6" t="s">
        <v>344</v>
      </c>
      <c r="G100" s="6" t="s">
        <v>345</v>
      </c>
      <c r="H100" s="8">
        <v>51803.16</v>
      </c>
      <c r="I100" s="8">
        <v>51803.16</v>
      </c>
      <c r="J100" s="8"/>
      <c r="K100" s="8"/>
      <c r="L100" s="8"/>
      <c r="M100" s="8">
        <v>51803.16</v>
      </c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ht="36.45" customHeight="1" spans="1:23">
      <c r="A101" s="6" t="str">
        <f t="shared" si="2"/>
        <v>      维西傈僳族自治县维登乡人民政府</v>
      </c>
      <c r="B101" s="6" t="s">
        <v>348</v>
      </c>
      <c r="C101" s="6" t="s">
        <v>349</v>
      </c>
      <c r="D101" s="6" t="s">
        <v>182</v>
      </c>
      <c r="E101" s="6" t="s">
        <v>183</v>
      </c>
      <c r="F101" s="6" t="s">
        <v>284</v>
      </c>
      <c r="G101" s="6" t="s">
        <v>285</v>
      </c>
      <c r="H101" s="8">
        <v>276</v>
      </c>
      <c r="I101" s="8">
        <v>276</v>
      </c>
      <c r="J101" s="8"/>
      <c r="K101" s="8"/>
      <c r="L101" s="8"/>
      <c r="M101" s="8">
        <v>276</v>
      </c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ht="36.45" customHeight="1" spans="1:23">
      <c r="A102" s="6" t="str">
        <f t="shared" si="2"/>
        <v>      维西傈僳族自治县维登乡人民政府</v>
      </c>
      <c r="B102" s="6" t="s">
        <v>348</v>
      </c>
      <c r="C102" s="6" t="s">
        <v>349</v>
      </c>
      <c r="D102" s="6" t="s">
        <v>180</v>
      </c>
      <c r="E102" s="6" t="s">
        <v>181</v>
      </c>
      <c r="F102" s="6" t="s">
        <v>282</v>
      </c>
      <c r="G102" s="6" t="s">
        <v>283</v>
      </c>
      <c r="H102" s="8">
        <v>2066.88</v>
      </c>
      <c r="I102" s="8">
        <v>2066.88</v>
      </c>
      <c r="J102" s="8"/>
      <c r="K102" s="8"/>
      <c r="L102" s="8"/>
      <c r="M102" s="8">
        <v>2066.88</v>
      </c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ht="36.45" customHeight="1" spans="1:23">
      <c r="A103" s="18" t="s">
        <v>98</v>
      </c>
      <c r="B103" s="4"/>
      <c r="C103" s="4"/>
      <c r="D103" s="4"/>
      <c r="E103" s="4"/>
      <c r="F103" s="4"/>
      <c r="G103" s="4"/>
      <c r="H103" s="8">
        <v>221515.36</v>
      </c>
      <c r="I103" s="8">
        <v>221515.36</v>
      </c>
      <c r="J103" s="8"/>
      <c r="K103" s="8"/>
      <c r="L103" s="8"/>
      <c r="M103" s="8">
        <v>221515.36</v>
      </c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ht="36.45" customHeight="1" spans="1:23">
      <c r="A104" s="6" t="str">
        <f t="shared" ref="A104:A127" si="3">"      "&amp;"维登乡团委妇联"</f>
        <v>      维登乡团委妇联</v>
      </c>
      <c r="B104" s="6" t="s">
        <v>350</v>
      </c>
      <c r="C104" s="6" t="s">
        <v>265</v>
      </c>
      <c r="D104" s="6" t="s">
        <v>143</v>
      </c>
      <c r="E104" s="6" t="s">
        <v>128</v>
      </c>
      <c r="F104" s="6" t="s">
        <v>266</v>
      </c>
      <c r="G104" s="6" t="s">
        <v>267</v>
      </c>
      <c r="H104" s="8">
        <v>31824</v>
      </c>
      <c r="I104" s="8">
        <v>31824</v>
      </c>
      <c r="J104" s="8"/>
      <c r="K104" s="8"/>
      <c r="L104" s="8"/>
      <c r="M104" s="8">
        <v>31824</v>
      </c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ht="36.45" customHeight="1" spans="1:23">
      <c r="A105" s="6" t="str">
        <f t="shared" si="3"/>
        <v>      维登乡团委妇联</v>
      </c>
      <c r="B105" s="6" t="s">
        <v>350</v>
      </c>
      <c r="C105" s="6" t="s">
        <v>265</v>
      </c>
      <c r="D105" s="6" t="s">
        <v>143</v>
      </c>
      <c r="E105" s="6" t="s">
        <v>128</v>
      </c>
      <c r="F105" s="6" t="s">
        <v>268</v>
      </c>
      <c r="G105" s="6" t="s">
        <v>269</v>
      </c>
      <c r="H105" s="8">
        <v>75312</v>
      </c>
      <c r="I105" s="8">
        <v>75312</v>
      </c>
      <c r="J105" s="8"/>
      <c r="K105" s="8"/>
      <c r="L105" s="8"/>
      <c r="M105" s="8">
        <v>75312</v>
      </c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ht="36.45" customHeight="1" spans="1:23">
      <c r="A106" s="6" t="str">
        <f t="shared" si="3"/>
        <v>      维登乡团委妇联</v>
      </c>
      <c r="B106" s="6" t="s">
        <v>350</v>
      </c>
      <c r="C106" s="6" t="s">
        <v>265</v>
      </c>
      <c r="D106" s="6" t="s">
        <v>143</v>
      </c>
      <c r="E106" s="6" t="s">
        <v>128</v>
      </c>
      <c r="F106" s="6" t="s">
        <v>268</v>
      </c>
      <c r="G106" s="6" t="s">
        <v>269</v>
      </c>
      <c r="H106" s="8">
        <v>9000</v>
      </c>
      <c r="I106" s="8">
        <v>9000</v>
      </c>
      <c r="J106" s="8"/>
      <c r="K106" s="8"/>
      <c r="L106" s="8"/>
      <c r="M106" s="8">
        <v>9000</v>
      </c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ht="36.45" customHeight="1" spans="1:23">
      <c r="A107" s="6" t="str">
        <f t="shared" si="3"/>
        <v>      维登乡团委妇联</v>
      </c>
      <c r="B107" s="6" t="s">
        <v>350</v>
      </c>
      <c r="C107" s="6" t="s">
        <v>265</v>
      </c>
      <c r="D107" s="6" t="s">
        <v>143</v>
      </c>
      <c r="E107" s="6" t="s">
        <v>128</v>
      </c>
      <c r="F107" s="6" t="s">
        <v>270</v>
      </c>
      <c r="G107" s="6" t="s">
        <v>271</v>
      </c>
      <c r="H107" s="8">
        <v>2652</v>
      </c>
      <c r="I107" s="8">
        <v>2652</v>
      </c>
      <c r="J107" s="8"/>
      <c r="K107" s="8"/>
      <c r="L107" s="8"/>
      <c r="M107" s="8">
        <v>2652</v>
      </c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ht="36.45" customHeight="1" spans="1:23">
      <c r="A108" s="6" t="str">
        <f t="shared" si="3"/>
        <v>      维登乡团委妇联</v>
      </c>
      <c r="B108" s="6" t="s">
        <v>351</v>
      </c>
      <c r="C108" s="6" t="s">
        <v>273</v>
      </c>
      <c r="D108" s="6" t="s">
        <v>143</v>
      </c>
      <c r="E108" s="6" t="s">
        <v>128</v>
      </c>
      <c r="F108" s="6" t="s">
        <v>270</v>
      </c>
      <c r="G108" s="6" t="s">
        <v>271</v>
      </c>
      <c r="H108" s="8">
        <v>30240</v>
      </c>
      <c r="I108" s="8">
        <v>30240</v>
      </c>
      <c r="J108" s="8"/>
      <c r="K108" s="8"/>
      <c r="L108" s="8"/>
      <c r="M108" s="8">
        <v>30240</v>
      </c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ht="36.45" customHeight="1" spans="1:23">
      <c r="A109" s="6" t="str">
        <f t="shared" si="3"/>
        <v>      维登乡团委妇联</v>
      </c>
      <c r="B109" s="6" t="s">
        <v>352</v>
      </c>
      <c r="C109" s="6" t="s">
        <v>275</v>
      </c>
      <c r="D109" s="6" t="s">
        <v>164</v>
      </c>
      <c r="E109" s="6" t="s">
        <v>165</v>
      </c>
      <c r="F109" s="6" t="s">
        <v>276</v>
      </c>
      <c r="G109" s="6" t="s">
        <v>277</v>
      </c>
      <c r="H109" s="8">
        <v>20820.48</v>
      </c>
      <c r="I109" s="8">
        <v>20820.48</v>
      </c>
      <c r="J109" s="8"/>
      <c r="K109" s="8"/>
      <c r="L109" s="8"/>
      <c r="M109" s="8">
        <v>20820.48</v>
      </c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ht="36.45" customHeight="1" spans="1:23">
      <c r="A110" s="6" t="str">
        <f t="shared" si="3"/>
        <v>      维登乡团委妇联</v>
      </c>
      <c r="B110" s="6" t="s">
        <v>352</v>
      </c>
      <c r="C110" s="6" t="s">
        <v>275</v>
      </c>
      <c r="D110" s="6" t="s">
        <v>166</v>
      </c>
      <c r="E110" s="6" t="s">
        <v>167</v>
      </c>
      <c r="F110" s="6" t="s">
        <v>278</v>
      </c>
      <c r="G110" s="6" t="s">
        <v>279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ht="36.45" customHeight="1" spans="1:23">
      <c r="A111" s="6" t="str">
        <f t="shared" si="3"/>
        <v>      维登乡团委妇联</v>
      </c>
      <c r="B111" s="6" t="s">
        <v>352</v>
      </c>
      <c r="C111" s="6" t="s">
        <v>275</v>
      </c>
      <c r="D111" s="6" t="s">
        <v>176</v>
      </c>
      <c r="E111" s="6" t="s">
        <v>177</v>
      </c>
      <c r="F111" s="6" t="s">
        <v>280</v>
      </c>
      <c r="G111" s="6" t="s">
        <v>281</v>
      </c>
      <c r="H111" s="8">
        <v>9560.7</v>
      </c>
      <c r="I111" s="8">
        <v>9560.7</v>
      </c>
      <c r="J111" s="8"/>
      <c r="K111" s="8"/>
      <c r="L111" s="8"/>
      <c r="M111" s="8">
        <v>9560.7</v>
      </c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ht="36.45" customHeight="1" spans="1:23">
      <c r="A112" s="6" t="str">
        <f t="shared" si="3"/>
        <v>      维登乡团委妇联</v>
      </c>
      <c r="B112" s="6" t="s">
        <v>352</v>
      </c>
      <c r="C112" s="6" t="s">
        <v>275</v>
      </c>
      <c r="D112" s="6" t="s">
        <v>178</v>
      </c>
      <c r="E112" s="6" t="s">
        <v>179</v>
      </c>
      <c r="F112" s="6" t="s">
        <v>280</v>
      </c>
      <c r="G112" s="6" t="s">
        <v>281</v>
      </c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ht="36.45" customHeight="1" spans="1:23">
      <c r="A113" s="6" t="str">
        <f t="shared" si="3"/>
        <v>      维登乡团委妇联</v>
      </c>
      <c r="B113" s="6" t="s">
        <v>352</v>
      </c>
      <c r="C113" s="6" t="s">
        <v>275</v>
      </c>
      <c r="D113" s="6" t="s">
        <v>180</v>
      </c>
      <c r="E113" s="6" t="s">
        <v>181</v>
      </c>
      <c r="F113" s="6" t="s">
        <v>282</v>
      </c>
      <c r="G113" s="6" t="s">
        <v>283</v>
      </c>
      <c r="H113" s="8">
        <v>5099.04</v>
      </c>
      <c r="I113" s="8">
        <v>5099.04</v>
      </c>
      <c r="J113" s="8"/>
      <c r="K113" s="8"/>
      <c r="L113" s="8"/>
      <c r="M113" s="8">
        <v>5099.04</v>
      </c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ht="36.45" customHeight="1" spans="1:23">
      <c r="A114" s="6" t="str">
        <f t="shared" si="3"/>
        <v>      维登乡团委妇联</v>
      </c>
      <c r="B114" s="6" t="s">
        <v>352</v>
      </c>
      <c r="C114" s="6" t="s">
        <v>275</v>
      </c>
      <c r="D114" s="6" t="s">
        <v>180</v>
      </c>
      <c r="E114" s="6" t="s">
        <v>181</v>
      </c>
      <c r="F114" s="6" t="s">
        <v>282</v>
      </c>
      <c r="G114" s="6" t="s">
        <v>283</v>
      </c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ht="36.45" customHeight="1" spans="1:23">
      <c r="A115" s="6" t="str">
        <f t="shared" si="3"/>
        <v>      维登乡团委妇联</v>
      </c>
      <c r="B115" s="6" t="s">
        <v>352</v>
      </c>
      <c r="C115" s="6" t="s">
        <v>275</v>
      </c>
      <c r="D115" s="6" t="s">
        <v>182</v>
      </c>
      <c r="E115" s="6" t="s">
        <v>183</v>
      </c>
      <c r="F115" s="6" t="s">
        <v>284</v>
      </c>
      <c r="G115" s="6" t="s">
        <v>285</v>
      </c>
      <c r="H115" s="8">
        <v>276</v>
      </c>
      <c r="I115" s="8">
        <v>276</v>
      </c>
      <c r="J115" s="8"/>
      <c r="K115" s="8"/>
      <c r="L115" s="8"/>
      <c r="M115" s="8">
        <v>276</v>
      </c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ht="36.45" customHeight="1" spans="1:23">
      <c r="A116" s="6" t="str">
        <f t="shared" si="3"/>
        <v>      维登乡团委妇联</v>
      </c>
      <c r="B116" s="6" t="s">
        <v>352</v>
      </c>
      <c r="C116" s="6" t="s">
        <v>275</v>
      </c>
      <c r="D116" s="6" t="s">
        <v>182</v>
      </c>
      <c r="E116" s="6" t="s">
        <v>183</v>
      </c>
      <c r="F116" s="6" t="s">
        <v>284</v>
      </c>
      <c r="G116" s="6" t="s">
        <v>285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ht="36.45" customHeight="1" spans="1:23">
      <c r="A117" s="6" t="str">
        <f t="shared" si="3"/>
        <v>      维登乡团委妇联</v>
      </c>
      <c r="B117" s="6" t="s">
        <v>352</v>
      </c>
      <c r="C117" s="6" t="s">
        <v>275</v>
      </c>
      <c r="D117" s="6" t="s">
        <v>182</v>
      </c>
      <c r="E117" s="6" t="s">
        <v>183</v>
      </c>
      <c r="F117" s="6" t="s">
        <v>284</v>
      </c>
      <c r="G117" s="6" t="s">
        <v>285</v>
      </c>
      <c r="H117" s="8">
        <v>260.26</v>
      </c>
      <c r="I117" s="8">
        <v>260.26</v>
      </c>
      <c r="J117" s="8"/>
      <c r="K117" s="8"/>
      <c r="L117" s="8"/>
      <c r="M117" s="8">
        <v>260.26</v>
      </c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ht="36.45" customHeight="1" spans="1:23">
      <c r="A118" s="6" t="str">
        <f t="shared" si="3"/>
        <v>      维登乡团委妇联</v>
      </c>
      <c r="B118" s="6" t="s">
        <v>352</v>
      </c>
      <c r="C118" s="6" t="s">
        <v>275</v>
      </c>
      <c r="D118" s="6" t="s">
        <v>182</v>
      </c>
      <c r="E118" s="6" t="s">
        <v>183</v>
      </c>
      <c r="F118" s="6" t="s">
        <v>284</v>
      </c>
      <c r="G118" s="6" t="s">
        <v>285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ht="36.45" customHeight="1" spans="1:23">
      <c r="A119" s="6" t="str">
        <f t="shared" si="3"/>
        <v>      维登乡团委妇联</v>
      </c>
      <c r="B119" s="6" t="s">
        <v>353</v>
      </c>
      <c r="C119" s="6" t="s">
        <v>206</v>
      </c>
      <c r="D119" s="6" t="s">
        <v>205</v>
      </c>
      <c r="E119" s="6" t="s">
        <v>206</v>
      </c>
      <c r="F119" s="6" t="s">
        <v>287</v>
      </c>
      <c r="G119" s="6" t="s">
        <v>206</v>
      </c>
      <c r="H119" s="8">
        <v>16935.36</v>
      </c>
      <c r="I119" s="8">
        <v>16935.36</v>
      </c>
      <c r="J119" s="8"/>
      <c r="K119" s="8"/>
      <c r="L119" s="8"/>
      <c r="M119" s="8">
        <v>16935.36</v>
      </c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ht="36.45" customHeight="1" spans="1:23">
      <c r="A120" s="6" t="str">
        <f t="shared" si="3"/>
        <v>      维登乡团委妇联</v>
      </c>
      <c r="B120" s="6" t="s">
        <v>354</v>
      </c>
      <c r="C120" s="6" t="s">
        <v>289</v>
      </c>
      <c r="D120" s="6" t="s">
        <v>143</v>
      </c>
      <c r="E120" s="6" t="s">
        <v>128</v>
      </c>
      <c r="F120" s="6" t="s">
        <v>290</v>
      </c>
      <c r="G120" s="6" t="s">
        <v>291</v>
      </c>
      <c r="H120" s="8">
        <v>5850</v>
      </c>
      <c r="I120" s="8">
        <v>5850</v>
      </c>
      <c r="J120" s="8"/>
      <c r="K120" s="8"/>
      <c r="L120" s="8"/>
      <c r="M120" s="8">
        <v>5850</v>
      </c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ht="36.45" customHeight="1" spans="1:23">
      <c r="A121" s="6" t="str">
        <f t="shared" si="3"/>
        <v>      维登乡团委妇联</v>
      </c>
      <c r="B121" s="6" t="s">
        <v>354</v>
      </c>
      <c r="C121" s="6" t="s">
        <v>289</v>
      </c>
      <c r="D121" s="6" t="s">
        <v>143</v>
      </c>
      <c r="E121" s="6" t="s">
        <v>128</v>
      </c>
      <c r="F121" s="6" t="s">
        <v>290</v>
      </c>
      <c r="G121" s="6" t="s">
        <v>291</v>
      </c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ht="36.45" customHeight="1" spans="1:23">
      <c r="A122" s="6" t="str">
        <f t="shared" si="3"/>
        <v>      维登乡团委妇联</v>
      </c>
      <c r="B122" s="6" t="s">
        <v>354</v>
      </c>
      <c r="C122" s="6" t="s">
        <v>289</v>
      </c>
      <c r="D122" s="6" t="s">
        <v>143</v>
      </c>
      <c r="E122" s="6" t="s">
        <v>128</v>
      </c>
      <c r="F122" s="6" t="s">
        <v>294</v>
      </c>
      <c r="G122" s="6" t="s">
        <v>295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ht="36.45" customHeight="1" spans="1:23">
      <c r="A123" s="6" t="str">
        <f t="shared" si="3"/>
        <v>      维登乡团委妇联</v>
      </c>
      <c r="B123" s="6" t="s">
        <v>355</v>
      </c>
      <c r="C123" s="6" t="s">
        <v>297</v>
      </c>
      <c r="D123" s="6" t="s">
        <v>143</v>
      </c>
      <c r="E123" s="6" t="s">
        <v>128</v>
      </c>
      <c r="F123" s="6" t="s">
        <v>298</v>
      </c>
      <c r="G123" s="6" t="s">
        <v>297</v>
      </c>
      <c r="H123" s="8">
        <v>2549.52</v>
      </c>
      <c r="I123" s="8">
        <v>2549.52</v>
      </c>
      <c r="J123" s="8"/>
      <c r="K123" s="8"/>
      <c r="L123" s="8"/>
      <c r="M123" s="8">
        <v>2549.52</v>
      </c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ht="36.45" customHeight="1" spans="1:23">
      <c r="A124" s="6" t="str">
        <f t="shared" si="3"/>
        <v>      维登乡团委妇联</v>
      </c>
      <c r="B124" s="6" t="s">
        <v>354</v>
      </c>
      <c r="C124" s="6" t="s">
        <v>289</v>
      </c>
      <c r="D124" s="6" t="s">
        <v>143</v>
      </c>
      <c r="E124" s="6" t="s">
        <v>128</v>
      </c>
      <c r="F124" s="6" t="s">
        <v>299</v>
      </c>
      <c r="G124" s="6" t="s">
        <v>300</v>
      </c>
      <c r="H124" s="8">
        <v>150</v>
      </c>
      <c r="I124" s="8">
        <v>150</v>
      </c>
      <c r="J124" s="8"/>
      <c r="K124" s="8"/>
      <c r="L124" s="8"/>
      <c r="M124" s="8">
        <v>150</v>
      </c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ht="36.45" customHeight="1" spans="1:23">
      <c r="A125" s="6" t="str">
        <f t="shared" si="3"/>
        <v>      维登乡团委妇联</v>
      </c>
      <c r="B125" s="6" t="s">
        <v>356</v>
      </c>
      <c r="C125" s="6" t="s">
        <v>302</v>
      </c>
      <c r="D125" s="6" t="s">
        <v>143</v>
      </c>
      <c r="E125" s="6" t="s">
        <v>128</v>
      </c>
      <c r="F125" s="6" t="s">
        <v>299</v>
      </c>
      <c r="G125" s="6" t="s">
        <v>300</v>
      </c>
      <c r="H125" s="8">
        <v>1500</v>
      </c>
      <c r="I125" s="8">
        <v>1500</v>
      </c>
      <c r="J125" s="8"/>
      <c r="K125" s="8"/>
      <c r="L125" s="8"/>
      <c r="M125" s="8">
        <v>1500</v>
      </c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ht="36.45" customHeight="1" spans="1:23">
      <c r="A126" s="6" t="str">
        <f t="shared" si="3"/>
        <v>      维登乡团委妇联</v>
      </c>
      <c r="B126" s="6" t="s">
        <v>357</v>
      </c>
      <c r="C126" s="6" t="s">
        <v>304</v>
      </c>
      <c r="D126" s="6" t="s">
        <v>143</v>
      </c>
      <c r="E126" s="6" t="s">
        <v>128</v>
      </c>
      <c r="F126" s="6" t="s">
        <v>305</v>
      </c>
      <c r="G126" s="6" t="s">
        <v>306</v>
      </c>
      <c r="H126" s="8">
        <v>9000</v>
      </c>
      <c r="I126" s="8">
        <v>9000</v>
      </c>
      <c r="J126" s="8"/>
      <c r="K126" s="8"/>
      <c r="L126" s="8"/>
      <c r="M126" s="8">
        <v>9000</v>
      </c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ht="36.45" customHeight="1" spans="1:23">
      <c r="A127" s="6" t="str">
        <f t="shared" si="3"/>
        <v>      维登乡团委妇联</v>
      </c>
      <c r="B127" s="6" t="s">
        <v>358</v>
      </c>
      <c r="C127" s="6" t="s">
        <v>308</v>
      </c>
      <c r="D127" s="6" t="s">
        <v>143</v>
      </c>
      <c r="E127" s="6" t="s">
        <v>128</v>
      </c>
      <c r="F127" s="6" t="s">
        <v>305</v>
      </c>
      <c r="G127" s="6" t="s">
        <v>306</v>
      </c>
      <c r="H127" s="8">
        <v>486</v>
      </c>
      <c r="I127" s="8">
        <v>486</v>
      </c>
      <c r="J127" s="8"/>
      <c r="K127" s="8"/>
      <c r="L127" s="8"/>
      <c r="M127" s="8">
        <v>486</v>
      </c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ht="36.45" customHeight="1" spans="1:23">
      <c r="A128" s="18" t="s">
        <v>100</v>
      </c>
      <c r="B128" s="4"/>
      <c r="C128" s="4"/>
      <c r="D128" s="4"/>
      <c r="E128" s="4"/>
      <c r="F128" s="4"/>
      <c r="G128" s="4"/>
      <c r="H128" s="8">
        <v>573039.99</v>
      </c>
      <c r="I128" s="8">
        <v>573039.99</v>
      </c>
      <c r="J128" s="8"/>
      <c r="K128" s="8"/>
      <c r="L128" s="8"/>
      <c r="M128" s="8">
        <v>573039.99</v>
      </c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ht="36.45" customHeight="1" spans="1:23">
      <c r="A129" s="6" t="str">
        <f t="shared" ref="A129:A152" si="4">"      "&amp;"维登乡财政"</f>
        <v>      维登乡财政</v>
      </c>
      <c r="B129" s="6" t="s">
        <v>359</v>
      </c>
      <c r="C129" s="6" t="s">
        <v>360</v>
      </c>
      <c r="D129" s="6" t="s">
        <v>136</v>
      </c>
      <c r="E129" s="6" t="s">
        <v>137</v>
      </c>
      <c r="F129" s="6" t="s">
        <v>266</v>
      </c>
      <c r="G129" s="6" t="s">
        <v>267</v>
      </c>
      <c r="H129" s="8">
        <v>82524</v>
      </c>
      <c r="I129" s="8">
        <v>82524</v>
      </c>
      <c r="J129" s="8"/>
      <c r="K129" s="8"/>
      <c r="L129" s="8"/>
      <c r="M129" s="8">
        <v>82524</v>
      </c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ht="36.45" customHeight="1" spans="1:23">
      <c r="A130" s="6" t="str">
        <f t="shared" si="4"/>
        <v>      维登乡财政</v>
      </c>
      <c r="B130" s="6" t="s">
        <v>359</v>
      </c>
      <c r="C130" s="6" t="s">
        <v>360</v>
      </c>
      <c r="D130" s="6" t="s">
        <v>136</v>
      </c>
      <c r="E130" s="6" t="s">
        <v>137</v>
      </c>
      <c r="F130" s="6" t="s">
        <v>268</v>
      </c>
      <c r="G130" s="6" t="s">
        <v>269</v>
      </c>
      <c r="H130" s="8">
        <v>27000</v>
      </c>
      <c r="I130" s="8">
        <v>27000</v>
      </c>
      <c r="J130" s="8"/>
      <c r="K130" s="8"/>
      <c r="L130" s="8"/>
      <c r="M130" s="8">
        <v>27000</v>
      </c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ht="36.45" customHeight="1" spans="1:23">
      <c r="A131" s="6" t="str">
        <f t="shared" si="4"/>
        <v>      维登乡财政</v>
      </c>
      <c r="B131" s="6" t="s">
        <v>359</v>
      </c>
      <c r="C131" s="6" t="s">
        <v>360</v>
      </c>
      <c r="D131" s="6" t="s">
        <v>136</v>
      </c>
      <c r="E131" s="6" t="s">
        <v>137</v>
      </c>
      <c r="F131" s="6" t="s">
        <v>268</v>
      </c>
      <c r="G131" s="6" t="s">
        <v>269</v>
      </c>
      <c r="H131" s="8">
        <v>52920</v>
      </c>
      <c r="I131" s="8">
        <v>52920</v>
      </c>
      <c r="J131" s="8"/>
      <c r="K131" s="8"/>
      <c r="L131" s="8"/>
      <c r="M131" s="8">
        <v>52920</v>
      </c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ht="36.45" customHeight="1" spans="1:23">
      <c r="A132" s="6" t="str">
        <f t="shared" si="4"/>
        <v>      维登乡财政</v>
      </c>
      <c r="B132" s="6" t="s">
        <v>359</v>
      </c>
      <c r="C132" s="6" t="s">
        <v>360</v>
      </c>
      <c r="D132" s="6" t="s">
        <v>136</v>
      </c>
      <c r="E132" s="6" t="s">
        <v>137</v>
      </c>
      <c r="F132" s="6" t="s">
        <v>361</v>
      </c>
      <c r="G132" s="6" t="s">
        <v>362</v>
      </c>
      <c r="H132" s="8">
        <v>6877</v>
      </c>
      <c r="I132" s="8">
        <v>6877</v>
      </c>
      <c r="J132" s="8"/>
      <c r="K132" s="8"/>
      <c r="L132" s="8"/>
      <c r="M132" s="8">
        <v>6877</v>
      </c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ht="36.45" customHeight="1" spans="1:23">
      <c r="A133" s="6" t="str">
        <f t="shared" si="4"/>
        <v>      维登乡财政</v>
      </c>
      <c r="B133" s="6" t="s">
        <v>359</v>
      </c>
      <c r="C133" s="6" t="s">
        <v>360</v>
      </c>
      <c r="D133" s="6" t="s">
        <v>136</v>
      </c>
      <c r="E133" s="6" t="s">
        <v>137</v>
      </c>
      <c r="F133" s="6" t="s">
        <v>361</v>
      </c>
      <c r="G133" s="6" t="s">
        <v>362</v>
      </c>
      <c r="H133" s="8">
        <v>174876</v>
      </c>
      <c r="I133" s="8">
        <v>174876</v>
      </c>
      <c r="J133" s="8"/>
      <c r="K133" s="8"/>
      <c r="L133" s="8"/>
      <c r="M133" s="8">
        <v>174876</v>
      </c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ht="36.45" customHeight="1" spans="1:23">
      <c r="A134" s="6" t="str">
        <f t="shared" si="4"/>
        <v>      维登乡财政</v>
      </c>
      <c r="B134" s="6" t="s">
        <v>363</v>
      </c>
      <c r="C134" s="6" t="s">
        <v>364</v>
      </c>
      <c r="D134" s="6" t="s">
        <v>136</v>
      </c>
      <c r="E134" s="6" t="s">
        <v>137</v>
      </c>
      <c r="F134" s="6" t="s">
        <v>361</v>
      </c>
      <c r="G134" s="6" t="s">
        <v>362</v>
      </c>
      <c r="H134" s="8">
        <v>58500</v>
      </c>
      <c r="I134" s="8">
        <v>58500</v>
      </c>
      <c r="J134" s="8"/>
      <c r="K134" s="8"/>
      <c r="L134" s="8"/>
      <c r="M134" s="8">
        <v>58500</v>
      </c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ht="36.45" customHeight="1" spans="1:23">
      <c r="A135" s="6" t="str">
        <f t="shared" si="4"/>
        <v>      维登乡财政</v>
      </c>
      <c r="B135" s="6" t="s">
        <v>365</v>
      </c>
      <c r="C135" s="6" t="s">
        <v>275</v>
      </c>
      <c r="D135" s="6" t="s">
        <v>164</v>
      </c>
      <c r="E135" s="6" t="s">
        <v>165</v>
      </c>
      <c r="F135" s="6" t="s">
        <v>276</v>
      </c>
      <c r="G135" s="6" t="s">
        <v>277</v>
      </c>
      <c r="H135" s="8">
        <v>54351.52</v>
      </c>
      <c r="I135" s="8">
        <v>54351.52</v>
      </c>
      <c r="J135" s="8"/>
      <c r="K135" s="8"/>
      <c r="L135" s="8"/>
      <c r="M135" s="8">
        <v>54351.52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ht="36.45" customHeight="1" spans="1:23">
      <c r="A136" s="6" t="str">
        <f t="shared" si="4"/>
        <v>      维登乡财政</v>
      </c>
      <c r="B136" s="6" t="s">
        <v>365</v>
      </c>
      <c r="C136" s="6" t="s">
        <v>275</v>
      </c>
      <c r="D136" s="6" t="s">
        <v>166</v>
      </c>
      <c r="E136" s="6" t="s">
        <v>167</v>
      </c>
      <c r="F136" s="6" t="s">
        <v>278</v>
      </c>
      <c r="G136" s="6" t="s">
        <v>279</v>
      </c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ht="36.45" customHeight="1" spans="1:23">
      <c r="A137" s="6" t="str">
        <f t="shared" si="4"/>
        <v>      维登乡财政</v>
      </c>
      <c r="B137" s="6" t="s">
        <v>365</v>
      </c>
      <c r="C137" s="6" t="s">
        <v>275</v>
      </c>
      <c r="D137" s="6" t="s">
        <v>176</v>
      </c>
      <c r="E137" s="6" t="s">
        <v>177</v>
      </c>
      <c r="F137" s="6" t="s">
        <v>280</v>
      </c>
      <c r="G137" s="6" t="s">
        <v>281</v>
      </c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ht="36.45" customHeight="1" spans="1:23">
      <c r="A138" s="6" t="str">
        <f t="shared" si="4"/>
        <v>      维登乡财政</v>
      </c>
      <c r="B138" s="6" t="s">
        <v>365</v>
      </c>
      <c r="C138" s="6" t="s">
        <v>275</v>
      </c>
      <c r="D138" s="6" t="s">
        <v>178</v>
      </c>
      <c r="E138" s="6" t="s">
        <v>179</v>
      </c>
      <c r="F138" s="6" t="s">
        <v>280</v>
      </c>
      <c r="G138" s="6" t="s">
        <v>281</v>
      </c>
      <c r="H138" s="8">
        <v>24961.5</v>
      </c>
      <c r="I138" s="8">
        <v>24961.5</v>
      </c>
      <c r="J138" s="8"/>
      <c r="K138" s="8"/>
      <c r="L138" s="8"/>
      <c r="M138" s="8">
        <v>24961.5</v>
      </c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ht="36.45" customHeight="1" spans="1:23">
      <c r="A139" s="6" t="str">
        <f t="shared" si="4"/>
        <v>      维登乡财政</v>
      </c>
      <c r="B139" s="6" t="s">
        <v>365</v>
      </c>
      <c r="C139" s="6" t="s">
        <v>275</v>
      </c>
      <c r="D139" s="6" t="s">
        <v>180</v>
      </c>
      <c r="E139" s="6" t="s">
        <v>181</v>
      </c>
      <c r="F139" s="6" t="s">
        <v>282</v>
      </c>
      <c r="G139" s="6" t="s">
        <v>283</v>
      </c>
      <c r="H139" s="8">
        <v>13312.8</v>
      </c>
      <c r="I139" s="8">
        <v>13312.8</v>
      </c>
      <c r="J139" s="8"/>
      <c r="K139" s="8"/>
      <c r="L139" s="8"/>
      <c r="M139" s="8">
        <v>13312.8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ht="36.45" customHeight="1" spans="1:23">
      <c r="A140" s="6" t="str">
        <f t="shared" si="4"/>
        <v>      维登乡财政</v>
      </c>
      <c r="B140" s="6" t="s">
        <v>365</v>
      </c>
      <c r="C140" s="6" t="s">
        <v>275</v>
      </c>
      <c r="D140" s="6" t="s">
        <v>180</v>
      </c>
      <c r="E140" s="6" t="s">
        <v>181</v>
      </c>
      <c r="F140" s="6" t="s">
        <v>282</v>
      </c>
      <c r="G140" s="6" t="s">
        <v>283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ht="36.45" customHeight="1" spans="1:23">
      <c r="A141" s="6" t="str">
        <f t="shared" si="4"/>
        <v>      维登乡财政</v>
      </c>
      <c r="B141" s="6" t="s">
        <v>365</v>
      </c>
      <c r="C141" s="6" t="s">
        <v>275</v>
      </c>
      <c r="D141" s="6" t="s">
        <v>136</v>
      </c>
      <c r="E141" s="6" t="s">
        <v>137</v>
      </c>
      <c r="F141" s="6" t="s">
        <v>284</v>
      </c>
      <c r="G141" s="6" t="s">
        <v>285</v>
      </c>
      <c r="H141" s="8">
        <v>2329.74</v>
      </c>
      <c r="I141" s="8">
        <v>2329.74</v>
      </c>
      <c r="J141" s="8"/>
      <c r="K141" s="8"/>
      <c r="L141" s="8"/>
      <c r="M141" s="8">
        <v>2329.74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ht="36.45" customHeight="1" spans="1:23">
      <c r="A142" s="6" t="str">
        <f t="shared" si="4"/>
        <v>      维登乡财政</v>
      </c>
      <c r="B142" s="6" t="s">
        <v>365</v>
      </c>
      <c r="C142" s="6" t="s">
        <v>275</v>
      </c>
      <c r="D142" s="6" t="s">
        <v>182</v>
      </c>
      <c r="E142" s="6" t="s">
        <v>183</v>
      </c>
      <c r="F142" s="6" t="s">
        <v>284</v>
      </c>
      <c r="G142" s="6" t="s">
        <v>285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ht="36.45" customHeight="1" spans="1:23">
      <c r="A143" s="6" t="str">
        <f t="shared" si="4"/>
        <v>      维登乡财政</v>
      </c>
      <c r="B143" s="6" t="s">
        <v>365</v>
      </c>
      <c r="C143" s="6" t="s">
        <v>275</v>
      </c>
      <c r="D143" s="6" t="s">
        <v>182</v>
      </c>
      <c r="E143" s="6" t="s">
        <v>183</v>
      </c>
      <c r="F143" s="6" t="s">
        <v>284</v>
      </c>
      <c r="G143" s="6" t="s">
        <v>285</v>
      </c>
      <c r="H143" s="8">
        <v>828</v>
      </c>
      <c r="I143" s="8">
        <v>828</v>
      </c>
      <c r="J143" s="8"/>
      <c r="K143" s="8"/>
      <c r="L143" s="8"/>
      <c r="M143" s="8">
        <v>828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ht="36.45" customHeight="1" spans="1:23">
      <c r="A144" s="6" t="str">
        <f t="shared" si="4"/>
        <v>      维登乡财政</v>
      </c>
      <c r="B144" s="6" t="s">
        <v>365</v>
      </c>
      <c r="C144" s="6" t="s">
        <v>275</v>
      </c>
      <c r="D144" s="6" t="s">
        <v>182</v>
      </c>
      <c r="E144" s="6" t="s">
        <v>183</v>
      </c>
      <c r="F144" s="6" t="s">
        <v>284</v>
      </c>
      <c r="G144" s="6" t="s">
        <v>285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ht="36.45" customHeight="1" spans="1:23">
      <c r="A145" s="6" t="str">
        <f t="shared" si="4"/>
        <v>      维登乡财政</v>
      </c>
      <c r="B145" s="6" t="s">
        <v>365</v>
      </c>
      <c r="C145" s="6" t="s">
        <v>275</v>
      </c>
      <c r="D145" s="6" t="s">
        <v>182</v>
      </c>
      <c r="E145" s="6" t="s">
        <v>183</v>
      </c>
      <c r="F145" s="6" t="s">
        <v>284</v>
      </c>
      <c r="G145" s="6" t="s">
        <v>285</v>
      </c>
      <c r="H145" s="8">
        <v>679.39</v>
      </c>
      <c r="I145" s="8">
        <v>679.39</v>
      </c>
      <c r="J145" s="8"/>
      <c r="K145" s="8"/>
      <c r="L145" s="8"/>
      <c r="M145" s="8">
        <v>679.39</v>
      </c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ht="36.45" customHeight="1" spans="1:23">
      <c r="A146" s="6" t="str">
        <f t="shared" si="4"/>
        <v>      维登乡财政</v>
      </c>
      <c r="B146" s="6" t="s">
        <v>366</v>
      </c>
      <c r="C146" s="6" t="s">
        <v>206</v>
      </c>
      <c r="D146" s="6" t="s">
        <v>205</v>
      </c>
      <c r="E146" s="6" t="s">
        <v>206</v>
      </c>
      <c r="F146" s="6" t="s">
        <v>287</v>
      </c>
      <c r="G146" s="6" t="s">
        <v>206</v>
      </c>
      <c r="H146" s="8">
        <v>44723.64</v>
      </c>
      <c r="I146" s="8">
        <v>44723.64</v>
      </c>
      <c r="J146" s="8"/>
      <c r="K146" s="8"/>
      <c r="L146" s="8"/>
      <c r="M146" s="8">
        <v>44723.64</v>
      </c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ht="36.45" customHeight="1" spans="1:23">
      <c r="A147" s="6" t="str">
        <f t="shared" si="4"/>
        <v>      维登乡财政</v>
      </c>
      <c r="B147" s="6" t="s">
        <v>367</v>
      </c>
      <c r="C147" s="6" t="s">
        <v>289</v>
      </c>
      <c r="D147" s="6" t="s">
        <v>136</v>
      </c>
      <c r="E147" s="6" t="s">
        <v>137</v>
      </c>
      <c r="F147" s="6" t="s">
        <v>290</v>
      </c>
      <c r="G147" s="6" t="s">
        <v>291</v>
      </c>
      <c r="H147" s="8">
        <v>17550</v>
      </c>
      <c r="I147" s="8">
        <v>17550</v>
      </c>
      <c r="J147" s="8"/>
      <c r="K147" s="8"/>
      <c r="L147" s="8"/>
      <c r="M147" s="8">
        <v>17550</v>
      </c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ht="36.45" customHeight="1" spans="1:23">
      <c r="A148" s="6" t="str">
        <f t="shared" si="4"/>
        <v>      维登乡财政</v>
      </c>
      <c r="B148" s="6" t="s">
        <v>367</v>
      </c>
      <c r="C148" s="6" t="s">
        <v>289</v>
      </c>
      <c r="D148" s="6" t="s">
        <v>136</v>
      </c>
      <c r="E148" s="6" t="s">
        <v>137</v>
      </c>
      <c r="F148" s="6" t="s">
        <v>290</v>
      </c>
      <c r="G148" s="6" t="s">
        <v>291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ht="36.45" customHeight="1" spans="1:23">
      <c r="A149" s="6" t="str">
        <f t="shared" si="4"/>
        <v>      维登乡财政</v>
      </c>
      <c r="B149" s="6" t="s">
        <v>367</v>
      </c>
      <c r="C149" s="6" t="s">
        <v>289</v>
      </c>
      <c r="D149" s="6" t="s">
        <v>136</v>
      </c>
      <c r="E149" s="6" t="s">
        <v>137</v>
      </c>
      <c r="F149" s="6" t="s">
        <v>294</v>
      </c>
      <c r="G149" s="6" t="s">
        <v>295</v>
      </c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ht="36.45" customHeight="1" spans="1:23">
      <c r="A150" s="6" t="str">
        <f t="shared" si="4"/>
        <v>      维登乡财政</v>
      </c>
      <c r="B150" s="6" t="s">
        <v>368</v>
      </c>
      <c r="C150" s="6" t="s">
        <v>297</v>
      </c>
      <c r="D150" s="6" t="s">
        <v>136</v>
      </c>
      <c r="E150" s="6" t="s">
        <v>137</v>
      </c>
      <c r="F150" s="6" t="s">
        <v>298</v>
      </c>
      <c r="G150" s="6" t="s">
        <v>297</v>
      </c>
      <c r="H150" s="8">
        <v>6656.4</v>
      </c>
      <c r="I150" s="8">
        <v>6656.4</v>
      </c>
      <c r="J150" s="8"/>
      <c r="K150" s="8"/>
      <c r="L150" s="8"/>
      <c r="M150" s="8">
        <v>6656.4</v>
      </c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ht="36.45" customHeight="1" spans="1:23">
      <c r="A151" s="6" t="str">
        <f t="shared" si="4"/>
        <v>      维登乡财政</v>
      </c>
      <c r="B151" s="6" t="s">
        <v>367</v>
      </c>
      <c r="C151" s="6" t="s">
        <v>289</v>
      </c>
      <c r="D151" s="6" t="s">
        <v>136</v>
      </c>
      <c r="E151" s="6" t="s">
        <v>137</v>
      </c>
      <c r="F151" s="6" t="s">
        <v>299</v>
      </c>
      <c r="G151" s="6" t="s">
        <v>300</v>
      </c>
      <c r="H151" s="8">
        <v>450</v>
      </c>
      <c r="I151" s="8">
        <v>450</v>
      </c>
      <c r="J151" s="8"/>
      <c r="K151" s="8"/>
      <c r="L151" s="8"/>
      <c r="M151" s="8">
        <v>450</v>
      </c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ht="36.45" customHeight="1" spans="1:23">
      <c r="A152" s="6" t="str">
        <f t="shared" si="4"/>
        <v>      维登乡财政</v>
      </c>
      <c r="B152" s="6" t="s">
        <v>369</v>
      </c>
      <c r="C152" s="6" t="s">
        <v>302</v>
      </c>
      <c r="D152" s="6" t="s">
        <v>136</v>
      </c>
      <c r="E152" s="6" t="s">
        <v>137</v>
      </c>
      <c r="F152" s="6" t="s">
        <v>299</v>
      </c>
      <c r="G152" s="6" t="s">
        <v>300</v>
      </c>
      <c r="H152" s="8">
        <v>4500</v>
      </c>
      <c r="I152" s="8">
        <v>4500</v>
      </c>
      <c r="J152" s="8"/>
      <c r="K152" s="8"/>
      <c r="L152" s="8"/>
      <c r="M152" s="8">
        <v>4500</v>
      </c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ht="36.45" customHeight="1" spans="1:23">
      <c r="A153" s="18" t="s">
        <v>102</v>
      </c>
      <c r="B153" s="4"/>
      <c r="C153" s="4"/>
      <c r="D153" s="4"/>
      <c r="E153" s="4"/>
      <c r="F153" s="4"/>
      <c r="G153" s="4"/>
      <c r="H153" s="8">
        <v>236280.8</v>
      </c>
      <c r="I153" s="8">
        <v>236280.8</v>
      </c>
      <c r="J153" s="8"/>
      <c r="K153" s="8"/>
      <c r="L153" s="8"/>
      <c r="M153" s="8">
        <v>236280.8</v>
      </c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ht="36.45" customHeight="1" spans="1:23">
      <c r="A154" s="6" t="str">
        <f t="shared" ref="A154:A173" si="5">"      "&amp;"维登乡科委"</f>
        <v>      维登乡科委</v>
      </c>
      <c r="B154" s="6" t="s">
        <v>370</v>
      </c>
      <c r="C154" s="6" t="s">
        <v>265</v>
      </c>
      <c r="D154" s="6" t="s">
        <v>153</v>
      </c>
      <c r="E154" s="6" t="s">
        <v>128</v>
      </c>
      <c r="F154" s="6" t="s">
        <v>266</v>
      </c>
      <c r="G154" s="6" t="s">
        <v>267</v>
      </c>
      <c r="H154" s="8">
        <v>50316</v>
      </c>
      <c r="I154" s="8">
        <v>50316</v>
      </c>
      <c r="J154" s="8"/>
      <c r="K154" s="8"/>
      <c r="L154" s="8"/>
      <c r="M154" s="8">
        <v>50316</v>
      </c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ht="36.45" customHeight="1" spans="1:23">
      <c r="A155" s="6" t="str">
        <f t="shared" si="5"/>
        <v>      维登乡科委</v>
      </c>
      <c r="B155" s="6" t="s">
        <v>370</v>
      </c>
      <c r="C155" s="6" t="s">
        <v>265</v>
      </c>
      <c r="D155" s="6" t="s">
        <v>153</v>
      </c>
      <c r="E155" s="6" t="s">
        <v>128</v>
      </c>
      <c r="F155" s="6" t="s">
        <v>268</v>
      </c>
      <c r="G155" s="6" t="s">
        <v>269</v>
      </c>
      <c r="H155" s="8">
        <v>84900</v>
      </c>
      <c r="I155" s="8">
        <v>84900</v>
      </c>
      <c r="J155" s="8"/>
      <c r="K155" s="8"/>
      <c r="L155" s="8"/>
      <c r="M155" s="8">
        <v>84900</v>
      </c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ht="36.45" customHeight="1" spans="1:23">
      <c r="A156" s="6" t="str">
        <f t="shared" si="5"/>
        <v>      维登乡科委</v>
      </c>
      <c r="B156" s="6" t="s">
        <v>370</v>
      </c>
      <c r="C156" s="6" t="s">
        <v>265</v>
      </c>
      <c r="D156" s="6" t="s">
        <v>153</v>
      </c>
      <c r="E156" s="6" t="s">
        <v>128</v>
      </c>
      <c r="F156" s="6" t="s">
        <v>268</v>
      </c>
      <c r="G156" s="6" t="s">
        <v>269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ht="36.45" customHeight="1" spans="1:23">
      <c r="A157" s="6" t="str">
        <f t="shared" si="5"/>
        <v>      维登乡科委</v>
      </c>
      <c r="B157" s="6" t="s">
        <v>370</v>
      </c>
      <c r="C157" s="6" t="s">
        <v>265</v>
      </c>
      <c r="D157" s="6" t="s">
        <v>153</v>
      </c>
      <c r="E157" s="6" t="s">
        <v>128</v>
      </c>
      <c r="F157" s="6" t="s">
        <v>270</v>
      </c>
      <c r="G157" s="6" t="s">
        <v>271</v>
      </c>
      <c r="H157" s="8">
        <v>4193</v>
      </c>
      <c r="I157" s="8">
        <v>4193</v>
      </c>
      <c r="J157" s="8"/>
      <c r="K157" s="8"/>
      <c r="L157" s="8"/>
      <c r="M157" s="8">
        <v>4193</v>
      </c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ht="36.45" customHeight="1" spans="1:23">
      <c r="A158" s="6" t="str">
        <f t="shared" si="5"/>
        <v>      维登乡科委</v>
      </c>
      <c r="B158" s="6" t="s">
        <v>371</v>
      </c>
      <c r="C158" s="6" t="s">
        <v>273</v>
      </c>
      <c r="D158" s="6" t="s">
        <v>153</v>
      </c>
      <c r="E158" s="6" t="s">
        <v>128</v>
      </c>
      <c r="F158" s="6" t="s">
        <v>270</v>
      </c>
      <c r="G158" s="6" t="s">
        <v>271</v>
      </c>
      <c r="H158" s="8">
        <v>31860</v>
      </c>
      <c r="I158" s="8">
        <v>31860</v>
      </c>
      <c r="J158" s="8"/>
      <c r="K158" s="8"/>
      <c r="L158" s="8"/>
      <c r="M158" s="8">
        <v>31860</v>
      </c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ht="36.45" customHeight="1" spans="1:23">
      <c r="A159" s="6" t="str">
        <f t="shared" si="5"/>
        <v>      维登乡科委</v>
      </c>
      <c r="B159" s="6" t="s">
        <v>372</v>
      </c>
      <c r="C159" s="6" t="s">
        <v>275</v>
      </c>
      <c r="D159" s="6" t="s">
        <v>164</v>
      </c>
      <c r="E159" s="6" t="s">
        <v>165</v>
      </c>
      <c r="F159" s="6" t="s">
        <v>276</v>
      </c>
      <c r="G159" s="6" t="s">
        <v>277</v>
      </c>
      <c r="H159" s="8">
        <v>25579.04</v>
      </c>
      <c r="I159" s="8">
        <v>25579.04</v>
      </c>
      <c r="J159" s="8"/>
      <c r="K159" s="8"/>
      <c r="L159" s="8"/>
      <c r="M159" s="8">
        <v>25579.04</v>
      </c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ht="36.45" customHeight="1" spans="1:23">
      <c r="A160" s="6" t="str">
        <f t="shared" si="5"/>
        <v>      维登乡科委</v>
      </c>
      <c r="B160" s="6" t="s">
        <v>372</v>
      </c>
      <c r="C160" s="6" t="s">
        <v>275</v>
      </c>
      <c r="D160" s="6" t="s">
        <v>166</v>
      </c>
      <c r="E160" s="6" t="s">
        <v>167</v>
      </c>
      <c r="F160" s="6" t="s">
        <v>278</v>
      </c>
      <c r="G160" s="6" t="s">
        <v>279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ht="36.45" customHeight="1" spans="1:23">
      <c r="A161" s="6" t="str">
        <f t="shared" si="5"/>
        <v>      维登乡科委</v>
      </c>
      <c r="B161" s="6" t="s">
        <v>372</v>
      </c>
      <c r="C161" s="6" t="s">
        <v>275</v>
      </c>
      <c r="D161" s="6" t="s">
        <v>176</v>
      </c>
      <c r="E161" s="6" t="s">
        <v>177</v>
      </c>
      <c r="F161" s="6" t="s">
        <v>280</v>
      </c>
      <c r="G161" s="6" t="s">
        <v>281</v>
      </c>
      <c r="H161" s="8">
        <v>11675.7</v>
      </c>
      <c r="I161" s="8">
        <v>11675.7</v>
      </c>
      <c r="J161" s="8"/>
      <c r="K161" s="8"/>
      <c r="L161" s="8"/>
      <c r="M161" s="8">
        <v>11675.7</v>
      </c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ht="36.45" customHeight="1" spans="1:23">
      <c r="A162" s="6" t="str">
        <f t="shared" si="5"/>
        <v>      维登乡科委</v>
      </c>
      <c r="B162" s="6" t="s">
        <v>372</v>
      </c>
      <c r="C162" s="6" t="s">
        <v>275</v>
      </c>
      <c r="D162" s="6" t="s">
        <v>178</v>
      </c>
      <c r="E162" s="6" t="s">
        <v>179</v>
      </c>
      <c r="F162" s="6" t="s">
        <v>280</v>
      </c>
      <c r="G162" s="6" t="s">
        <v>281</v>
      </c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ht="36.45" customHeight="1" spans="1:23">
      <c r="A163" s="6" t="str">
        <f t="shared" si="5"/>
        <v>      维登乡科委</v>
      </c>
      <c r="B163" s="6" t="s">
        <v>372</v>
      </c>
      <c r="C163" s="6" t="s">
        <v>275</v>
      </c>
      <c r="D163" s="6" t="s">
        <v>180</v>
      </c>
      <c r="E163" s="6" t="s">
        <v>181</v>
      </c>
      <c r="F163" s="6" t="s">
        <v>282</v>
      </c>
      <c r="G163" s="6" t="s">
        <v>283</v>
      </c>
      <c r="H163" s="8">
        <v>6227.04</v>
      </c>
      <c r="I163" s="8">
        <v>6227.04</v>
      </c>
      <c r="J163" s="8"/>
      <c r="K163" s="8"/>
      <c r="L163" s="8"/>
      <c r="M163" s="8">
        <v>6227.04</v>
      </c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ht="36.45" customHeight="1" spans="1:23">
      <c r="A164" s="6" t="str">
        <f t="shared" si="5"/>
        <v>      维登乡科委</v>
      </c>
      <c r="B164" s="6" t="s">
        <v>372</v>
      </c>
      <c r="C164" s="6" t="s">
        <v>275</v>
      </c>
      <c r="D164" s="6" t="s">
        <v>180</v>
      </c>
      <c r="E164" s="6" t="s">
        <v>181</v>
      </c>
      <c r="F164" s="6" t="s">
        <v>282</v>
      </c>
      <c r="G164" s="6" t="s">
        <v>283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ht="36.45" customHeight="1" spans="1:23">
      <c r="A165" s="6" t="str">
        <f t="shared" si="5"/>
        <v>      维登乡科委</v>
      </c>
      <c r="B165" s="6" t="s">
        <v>372</v>
      </c>
      <c r="C165" s="6" t="s">
        <v>275</v>
      </c>
      <c r="D165" s="6" t="s">
        <v>182</v>
      </c>
      <c r="E165" s="6" t="s">
        <v>183</v>
      </c>
      <c r="F165" s="6" t="s">
        <v>284</v>
      </c>
      <c r="G165" s="6" t="s">
        <v>285</v>
      </c>
      <c r="H165" s="8">
        <v>276</v>
      </c>
      <c r="I165" s="8">
        <v>276</v>
      </c>
      <c r="J165" s="8"/>
      <c r="K165" s="8"/>
      <c r="L165" s="8"/>
      <c r="M165" s="8">
        <v>276</v>
      </c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ht="36.45" customHeight="1" spans="1:23">
      <c r="A166" s="6" t="str">
        <f t="shared" si="5"/>
        <v>      维登乡科委</v>
      </c>
      <c r="B166" s="6" t="s">
        <v>372</v>
      </c>
      <c r="C166" s="6" t="s">
        <v>275</v>
      </c>
      <c r="D166" s="6" t="s">
        <v>182</v>
      </c>
      <c r="E166" s="6" t="s">
        <v>183</v>
      </c>
      <c r="F166" s="6" t="s">
        <v>284</v>
      </c>
      <c r="G166" s="6" t="s">
        <v>285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ht="36.45" customHeight="1" spans="1:23">
      <c r="A167" s="6" t="str">
        <f t="shared" si="5"/>
        <v>      维登乡科委</v>
      </c>
      <c r="B167" s="6" t="s">
        <v>372</v>
      </c>
      <c r="C167" s="6" t="s">
        <v>275</v>
      </c>
      <c r="D167" s="6" t="s">
        <v>182</v>
      </c>
      <c r="E167" s="6" t="s">
        <v>183</v>
      </c>
      <c r="F167" s="6" t="s">
        <v>284</v>
      </c>
      <c r="G167" s="6" t="s">
        <v>285</v>
      </c>
      <c r="H167" s="8">
        <v>319.74</v>
      </c>
      <c r="I167" s="8">
        <v>319.74</v>
      </c>
      <c r="J167" s="8"/>
      <c r="K167" s="8"/>
      <c r="L167" s="8"/>
      <c r="M167" s="8">
        <v>319.74</v>
      </c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ht="36.45" customHeight="1" spans="1:23">
      <c r="A168" s="6" t="str">
        <f t="shared" si="5"/>
        <v>      维登乡科委</v>
      </c>
      <c r="B168" s="6" t="s">
        <v>372</v>
      </c>
      <c r="C168" s="6" t="s">
        <v>275</v>
      </c>
      <c r="D168" s="6" t="s">
        <v>182</v>
      </c>
      <c r="E168" s="6" t="s">
        <v>183</v>
      </c>
      <c r="F168" s="6" t="s">
        <v>284</v>
      </c>
      <c r="G168" s="6" t="s">
        <v>285</v>
      </c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ht="36.45" customHeight="1" spans="1:23">
      <c r="A169" s="6" t="str">
        <f t="shared" si="5"/>
        <v>      维登乡科委</v>
      </c>
      <c r="B169" s="6" t="s">
        <v>373</v>
      </c>
      <c r="C169" s="6" t="s">
        <v>206</v>
      </c>
      <c r="D169" s="6" t="s">
        <v>205</v>
      </c>
      <c r="E169" s="6" t="s">
        <v>206</v>
      </c>
      <c r="F169" s="6" t="s">
        <v>287</v>
      </c>
      <c r="G169" s="6" t="s">
        <v>206</v>
      </c>
      <c r="H169" s="8">
        <v>19184.28</v>
      </c>
      <c r="I169" s="8">
        <v>19184.28</v>
      </c>
      <c r="J169" s="8"/>
      <c r="K169" s="8"/>
      <c r="L169" s="8"/>
      <c r="M169" s="8">
        <v>19184.28</v>
      </c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ht="36.45" customHeight="1" spans="1:23">
      <c r="A170" s="6" t="str">
        <f t="shared" si="5"/>
        <v>      维登乡科委</v>
      </c>
      <c r="B170" s="6" t="s">
        <v>374</v>
      </c>
      <c r="C170" s="6" t="s">
        <v>289</v>
      </c>
      <c r="D170" s="6" t="s">
        <v>153</v>
      </c>
      <c r="E170" s="6" t="s">
        <v>128</v>
      </c>
      <c r="F170" s="6" t="s">
        <v>290</v>
      </c>
      <c r="G170" s="6" t="s">
        <v>291</v>
      </c>
      <c r="H170" s="8">
        <v>100</v>
      </c>
      <c r="I170" s="8">
        <v>100</v>
      </c>
      <c r="J170" s="8"/>
      <c r="K170" s="8"/>
      <c r="L170" s="8"/>
      <c r="M170" s="8">
        <v>100</v>
      </c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ht="36.45" customHeight="1" spans="1:23">
      <c r="A171" s="6" t="str">
        <f t="shared" si="5"/>
        <v>      维登乡科委</v>
      </c>
      <c r="B171" s="6" t="s">
        <v>374</v>
      </c>
      <c r="C171" s="6" t="s">
        <v>289</v>
      </c>
      <c r="D171" s="6" t="s">
        <v>153</v>
      </c>
      <c r="E171" s="6" t="s">
        <v>128</v>
      </c>
      <c r="F171" s="6" t="s">
        <v>294</v>
      </c>
      <c r="G171" s="6" t="s">
        <v>295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ht="36.45" customHeight="1" spans="1:23">
      <c r="A172" s="6" t="str">
        <f t="shared" si="5"/>
        <v>      维登乡科委</v>
      </c>
      <c r="B172" s="6" t="s">
        <v>374</v>
      </c>
      <c r="C172" s="6" t="s">
        <v>289</v>
      </c>
      <c r="D172" s="6" t="s">
        <v>153</v>
      </c>
      <c r="E172" s="6" t="s">
        <v>128</v>
      </c>
      <c r="F172" s="6" t="s">
        <v>299</v>
      </c>
      <c r="G172" s="6" t="s">
        <v>300</v>
      </c>
      <c r="H172" s="8">
        <v>150</v>
      </c>
      <c r="I172" s="8">
        <v>150</v>
      </c>
      <c r="J172" s="8"/>
      <c r="K172" s="8"/>
      <c r="L172" s="8"/>
      <c r="M172" s="8">
        <v>150</v>
      </c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ht="36.45" customHeight="1" spans="1:23">
      <c r="A173" s="6" t="str">
        <f t="shared" si="5"/>
        <v>      维登乡科委</v>
      </c>
      <c r="B173" s="6" t="s">
        <v>375</v>
      </c>
      <c r="C173" s="6" t="s">
        <v>302</v>
      </c>
      <c r="D173" s="6" t="s">
        <v>153</v>
      </c>
      <c r="E173" s="6" t="s">
        <v>128</v>
      </c>
      <c r="F173" s="6" t="s">
        <v>299</v>
      </c>
      <c r="G173" s="6" t="s">
        <v>300</v>
      </c>
      <c r="H173" s="8">
        <v>1500</v>
      </c>
      <c r="I173" s="8">
        <v>1500</v>
      </c>
      <c r="J173" s="8"/>
      <c r="K173" s="8"/>
      <c r="L173" s="8"/>
      <c r="M173" s="8">
        <v>1500</v>
      </c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ht="36.45" customHeight="1" spans="1:23">
      <c r="A174" s="18" t="s">
        <v>104</v>
      </c>
      <c r="B174" s="4"/>
      <c r="C174" s="4"/>
      <c r="D174" s="4"/>
      <c r="E174" s="4"/>
      <c r="F174" s="4"/>
      <c r="G174" s="4"/>
      <c r="H174" s="8">
        <v>1561247.72</v>
      </c>
      <c r="I174" s="8">
        <v>1561247.72</v>
      </c>
      <c r="J174" s="8"/>
      <c r="K174" s="8"/>
      <c r="L174" s="8"/>
      <c r="M174" s="8">
        <v>1561247.72</v>
      </c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ht="36.45" customHeight="1" spans="1:23">
      <c r="A175" s="6" t="str">
        <f t="shared" ref="A175:A198" si="6">"      "&amp;"维登乡文化"</f>
        <v>      维登乡文化</v>
      </c>
      <c r="B175" s="6" t="s">
        <v>376</v>
      </c>
      <c r="C175" s="6" t="s">
        <v>360</v>
      </c>
      <c r="D175" s="6" t="s">
        <v>158</v>
      </c>
      <c r="E175" s="6" t="s">
        <v>159</v>
      </c>
      <c r="F175" s="6" t="s">
        <v>266</v>
      </c>
      <c r="G175" s="6" t="s">
        <v>267</v>
      </c>
      <c r="H175" s="8">
        <v>240984</v>
      </c>
      <c r="I175" s="8">
        <v>240984</v>
      </c>
      <c r="J175" s="8"/>
      <c r="K175" s="8"/>
      <c r="L175" s="8"/>
      <c r="M175" s="8">
        <v>240984</v>
      </c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ht="36.45" customHeight="1" spans="1:23">
      <c r="A176" s="6" t="str">
        <f t="shared" si="6"/>
        <v>      维登乡文化</v>
      </c>
      <c r="B176" s="6" t="s">
        <v>376</v>
      </c>
      <c r="C176" s="6" t="s">
        <v>360</v>
      </c>
      <c r="D176" s="6" t="s">
        <v>158</v>
      </c>
      <c r="E176" s="6" t="s">
        <v>159</v>
      </c>
      <c r="F176" s="6" t="s">
        <v>268</v>
      </c>
      <c r="G176" s="6" t="s">
        <v>269</v>
      </c>
      <c r="H176" s="8">
        <v>63000</v>
      </c>
      <c r="I176" s="8">
        <v>63000</v>
      </c>
      <c r="J176" s="8"/>
      <c r="K176" s="8"/>
      <c r="L176" s="8"/>
      <c r="M176" s="8">
        <v>63000</v>
      </c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ht="36.45" customHeight="1" spans="1:23">
      <c r="A177" s="6" t="str">
        <f t="shared" si="6"/>
        <v>      维登乡文化</v>
      </c>
      <c r="B177" s="6" t="s">
        <v>376</v>
      </c>
      <c r="C177" s="6" t="s">
        <v>360</v>
      </c>
      <c r="D177" s="6" t="s">
        <v>158</v>
      </c>
      <c r="E177" s="6" t="s">
        <v>159</v>
      </c>
      <c r="F177" s="6" t="s">
        <v>268</v>
      </c>
      <c r="G177" s="6" t="s">
        <v>269</v>
      </c>
      <c r="H177" s="8">
        <v>136464</v>
      </c>
      <c r="I177" s="8">
        <v>136464</v>
      </c>
      <c r="J177" s="8"/>
      <c r="K177" s="8"/>
      <c r="L177" s="8"/>
      <c r="M177" s="8">
        <v>136464</v>
      </c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ht="36.45" customHeight="1" spans="1:23">
      <c r="A178" s="6" t="str">
        <f t="shared" si="6"/>
        <v>      维登乡文化</v>
      </c>
      <c r="B178" s="6" t="s">
        <v>376</v>
      </c>
      <c r="C178" s="6" t="s">
        <v>360</v>
      </c>
      <c r="D178" s="6" t="s">
        <v>158</v>
      </c>
      <c r="E178" s="6" t="s">
        <v>159</v>
      </c>
      <c r="F178" s="6" t="s">
        <v>361</v>
      </c>
      <c r="G178" s="6" t="s">
        <v>362</v>
      </c>
      <c r="H178" s="8">
        <v>20082</v>
      </c>
      <c r="I178" s="8">
        <v>20082</v>
      </c>
      <c r="J178" s="8"/>
      <c r="K178" s="8"/>
      <c r="L178" s="8"/>
      <c r="M178" s="8">
        <v>20082</v>
      </c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ht="36.45" customHeight="1" spans="1:23">
      <c r="A179" s="6" t="str">
        <f t="shared" si="6"/>
        <v>      维登乡文化</v>
      </c>
      <c r="B179" s="6" t="s">
        <v>376</v>
      </c>
      <c r="C179" s="6" t="s">
        <v>360</v>
      </c>
      <c r="D179" s="6" t="s">
        <v>158</v>
      </c>
      <c r="E179" s="6" t="s">
        <v>159</v>
      </c>
      <c r="F179" s="6" t="s">
        <v>361</v>
      </c>
      <c r="G179" s="6" t="s">
        <v>362</v>
      </c>
      <c r="H179" s="8">
        <v>422664</v>
      </c>
      <c r="I179" s="8">
        <v>422664</v>
      </c>
      <c r="J179" s="8"/>
      <c r="K179" s="8"/>
      <c r="L179" s="8"/>
      <c r="M179" s="8">
        <v>422664</v>
      </c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ht="36.45" customHeight="1" spans="1:23">
      <c r="A180" s="6" t="str">
        <f t="shared" si="6"/>
        <v>      维登乡文化</v>
      </c>
      <c r="B180" s="6" t="s">
        <v>377</v>
      </c>
      <c r="C180" s="6" t="s">
        <v>364</v>
      </c>
      <c r="D180" s="6" t="s">
        <v>158</v>
      </c>
      <c r="E180" s="6" t="s">
        <v>159</v>
      </c>
      <c r="F180" s="6" t="s">
        <v>361</v>
      </c>
      <c r="G180" s="6" t="s">
        <v>362</v>
      </c>
      <c r="H180" s="8">
        <v>215280</v>
      </c>
      <c r="I180" s="8">
        <v>215280</v>
      </c>
      <c r="J180" s="8"/>
      <c r="K180" s="8"/>
      <c r="L180" s="8"/>
      <c r="M180" s="8">
        <v>215280</v>
      </c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ht="36.45" customHeight="1" spans="1:23">
      <c r="A181" s="6" t="str">
        <f t="shared" si="6"/>
        <v>      维登乡文化</v>
      </c>
      <c r="B181" s="6" t="s">
        <v>378</v>
      </c>
      <c r="C181" s="6" t="s">
        <v>275</v>
      </c>
      <c r="D181" s="6" t="s">
        <v>164</v>
      </c>
      <c r="E181" s="6" t="s">
        <v>165</v>
      </c>
      <c r="F181" s="6" t="s">
        <v>276</v>
      </c>
      <c r="G181" s="6" t="s">
        <v>277</v>
      </c>
      <c r="H181" s="8">
        <v>150782.4</v>
      </c>
      <c r="I181" s="8">
        <v>150782.4</v>
      </c>
      <c r="J181" s="8"/>
      <c r="K181" s="8"/>
      <c r="L181" s="8"/>
      <c r="M181" s="8">
        <v>150782.4</v>
      </c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ht="36.45" customHeight="1" spans="1:23">
      <c r="A182" s="6" t="str">
        <f t="shared" si="6"/>
        <v>      维登乡文化</v>
      </c>
      <c r="B182" s="6" t="s">
        <v>378</v>
      </c>
      <c r="C182" s="6" t="s">
        <v>275</v>
      </c>
      <c r="D182" s="6" t="s">
        <v>166</v>
      </c>
      <c r="E182" s="6" t="s">
        <v>167</v>
      </c>
      <c r="F182" s="6" t="s">
        <v>278</v>
      </c>
      <c r="G182" s="6" t="s">
        <v>279</v>
      </c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ht="36.45" customHeight="1" spans="1:23">
      <c r="A183" s="6" t="str">
        <f t="shared" si="6"/>
        <v>      维登乡文化</v>
      </c>
      <c r="B183" s="6" t="s">
        <v>378</v>
      </c>
      <c r="C183" s="6" t="s">
        <v>275</v>
      </c>
      <c r="D183" s="6" t="s">
        <v>176</v>
      </c>
      <c r="E183" s="6" t="s">
        <v>177</v>
      </c>
      <c r="F183" s="6" t="s">
        <v>280</v>
      </c>
      <c r="G183" s="6" t="s">
        <v>281</v>
      </c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ht="36.45" customHeight="1" spans="1:23">
      <c r="A184" s="6" t="str">
        <f t="shared" si="6"/>
        <v>      维登乡文化</v>
      </c>
      <c r="B184" s="6" t="s">
        <v>378</v>
      </c>
      <c r="C184" s="6" t="s">
        <v>275</v>
      </c>
      <c r="D184" s="6" t="s">
        <v>178</v>
      </c>
      <c r="E184" s="6" t="s">
        <v>179</v>
      </c>
      <c r="F184" s="6" t="s">
        <v>280</v>
      </c>
      <c r="G184" s="6" t="s">
        <v>281</v>
      </c>
      <c r="H184" s="8">
        <v>69854.4</v>
      </c>
      <c r="I184" s="8">
        <v>69854.4</v>
      </c>
      <c r="J184" s="8"/>
      <c r="K184" s="8"/>
      <c r="L184" s="8"/>
      <c r="M184" s="8">
        <v>69854.4</v>
      </c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ht="36.45" customHeight="1" spans="1:23">
      <c r="A185" s="6" t="str">
        <f t="shared" si="6"/>
        <v>      维登乡文化</v>
      </c>
      <c r="B185" s="6" t="s">
        <v>378</v>
      </c>
      <c r="C185" s="6" t="s">
        <v>275</v>
      </c>
      <c r="D185" s="6" t="s">
        <v>180</v>
      </c>
      <c r="E185" s="6" t="s">
        <v>181</v>
      </c>
      <c r="F185" s="6" t="s">
        <v>282</v>
      </c>
      <c r="G185" s="6" t="s">
        <v>283</v>
      </c>
      <c r="H185" s="8">
        <v>37255.68</v>
      </c>
      <c r="I185" s="8">
        <v>37255.68</v>
      </c>
      <c r="J185" s="8"/>
      <c r="K185" s="8"/>
      <c r="L185" s="8"/>
      <c r="M185" s="8">
        <v>37255.68</v>
      </c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ht="36.45" customHeight="1" spans="1:23">
      <c r="A186" s="6" t="str">
        <f t="shared" si="6"/>
        <v>      维登乡文化</v>
      </c>
      <c r="B186" s="6" t="s">
        <v>378</v>
      </c>
      <c r="C186" s="6" t="s">
        <v>275</v>
      </c>
      <c r="D186" s="6" t="s">
        <v>180</v>
      </c>
      <c r="E186" s="6" t="s">
        <v>181</v>
      </c>
      <c r="F186" s="6" t="s">
        <v>282</v>
      </c>
      <c r="G186" s="6" t="s">
        <v>283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ht="36.45" customHeight="1" spans="1:23">
      <c r="A187" s="6" t="str">
        <f t="shared" si="6"/>
        <v>      维登乡文化</v>
      </c>
      <c r="B187" s="6" t="s">
        <v>378</v>
      </c>
      <c r="C187" s="6" t="s">
        <v>275</v>
      </c>
      <c r="D187" s="6" t="s">
        <v>158</v>
      </c>
      <c r="E187" s="6" t="s">
        <v>159</v>
      </c>
      <c r="F187" s="6" t="s">
        <v>284</v>
      </c>
      <c r="G187" s="6" t="s">
        <v>285</v>
      </c>
      <c r="H187" s="8">
        <v>6519.74</v>
      </c>
      <c r="I187" s="8">
        <v>6519.74</v>
      </c>
      <c r="J187" s="8"/>
      <c r="K187" s="8"/>
      <c r="L187" s="8"/>
      <c r="M187" s="8">
        <v>6519.74</v>
      </c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ht="36.45" customHeight="1" spans="1:23">
      <c r="A188" s="6" t="str">
        <f t="shared" si="6"/>
        <v>      维登乡文化</v>
      </c>
      <c r="B188" s="6" t="s">
        <v>378</v>
      </c>
      <c r="C188" s="6" t="s">
        <v>275</v>
      </c>
      <c r="D188" s="6" t="s">
        <v>182</v>
      </c>
      <c r="E188" s="6" t="s">
        <v>183</v>
      </c>
      <c r="F188" s="6" t="s">
        <v>284</v>
      </c>
      <c r="G188" s="6" t="s">
        <v>285</v>
      </c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ht="36.45" customHeight="1" spans="1:23">
      <c r="A189" s="6" t="str">
        <f t="shared" si="6"/>
        <v>      维登乡文化</v>
      </c>
      <c r="B189" s="6" t="s">
        <v>378</v>
      </c>
      <c r="C189" s="6" t="s">
        <v>275</v>
      </c>
      <c r="D189" s="6" t="s">
        <v>182</v>
      </c>
      <c r="E189" s="6" t="s">
        <v>183</v>
      </c>
      <c r="F189" s="6" t="s">
        <v>284</v>
      </c>
      <c r="G189" s="6" t="s">
        <v>285</v>
      </c>
      <c r="H189" s="8">
        <v>1932</v>
      </c>
      <c r="I189" s="8">
        <v>1932</v>
      </c>
      <c r="J189" s="8"/>
      <c r="K189" s="8"/>
      <c r="L189" s="8"/>
      <c r="M189" s="8">
        <v>1932</v>
      </c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ht="36.45" customHeight="1" spans="1:23">
      <c r="A190" s="6" t="str">
        <f t="shared" si="6"/>
        <v>      维登乡文化</v>
      </c>
      <c r="B190" s="6" t="s">
        <v>378</v>
      </c>
      <c r="C190" s="6" t="s">
        <v>275</v>
      </c>
      <c r="D190" s="6" t="s">
        <v>182</v>
      </c>
      <c r="E190" s="6" t="s">
        <v>183</v>
      </c>
      <c r="F190" s="6" t="s">
        <v>284</v>
      </c>
      <c r="G190" s="6" t="s">
        <v>285</v>
      </c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ht="36.45" customHeight="1" spans="1:23">
      <c r="A191" s="6" t="str">
        <f t="shared" si="6"/>
        <v>      维登乡文化</v>
      </c>
      <c r="B191" s="6" t="s">
        <v>378</v>
      </c>
      <c r="C191" s="6" t="s">
        <v>275</v>
      </c>
      <c r="D191" s="6" t="s">
        <v>182</v>
      </c>
      <c r="E191" s="6" t="s">
        <v>183</v>
      </c>
      <c r="F191" s="6" t="s">
        <v>284</v>
      </c>
      <c r="G191" s="6" t="s">
        <v>285</v>
      </c>
      <c r="H191" s="8">
        <v>1884.78</v>
      </c>
      <c r="I191" s="8">
        <v>1884.78</v>
      </c>
      <c r="J191" s="8"/>
      <c r="K191" s="8"/>
      <c r="L191" s="8"/>
      <c r="M191" s="8">
        <v>1884.78</v>
      </c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ht="36.45" customHeight="1" spans="1:23">
      <c r="A192" s="6" t="str">
        <f t="shared" si="6"/>
        <v>      维登乡文化</v>
      </c>
      <c r="B192" s="6" t="s">
        <v>379</v>
      </c>
      <c r="C192" s="6" t="s">
        <v>206</v>
      </c>
      <c r="D192" s="6" t="s">
        <v>205</v>
      </c>
      <c r="E192" s="6" t="s">
        <v>206</v>
      </c>
      <c r="F192" s="6" t="s">
        <v>287</v>
      </c>
      <c r="G192" s="6" t="s">
        <v>206</v>
      </c>
      <c r="H192" s="8">
        <v>123416.88</v>
      </c>
      <c r="I192" s="8">
        <v>123416.88</v>
      </c>
      <c r="J192" s="8"/>
      <c r="K192" s="8"/>
      <c r="L192" s="8"/>
      <c r="M192" s="8">
        <v>123416.88</v>
      </c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ht="36.45" customHeight="1" spans="1:23">
      <c r="A193" s="6" t="str">
        <f t="shared" si="6"/>
        <v>      维登乡文化</v>
      </c>
      <c r="B193" s="6" t="s">
        <v>380</v>
      </c>
      <c r="C193" s="6" t="s">
        <v>289</v>
      </c>
      <c r="D193" s="6" t="s">
        <v>158</v>
      </c>
      <c r="E193" s="6" t="s">
        <v>159</v>
      </c>
      <c r="F193" s="6" t="s">
        <v>290</v>
      </c>
      <c r="G193" s="6" t="s">
        <v>291</v>
      </c>
      <c r="H193" s="8">
        <v>40950</v>
      </c>
      <c r="I193" s="8">
        <v>40950</v>
      </c>
      <c r="J193" s="8"/>
      <c r="K193" s="8"/>
      <c r="L193" s="8"/>
      <c r="M193" s="8">
        <v>40950</v>
      </c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ht="36.45" customHeight="1" spans="1:23">
      <c r="A194" s="6" t="str">
        <f t="shared" si="6"/>
        <v>      维登乡文化</v>
      </c>
      <c r="B194" s="6" t="s">
        <v>380</v>
      </c>
      <c r="C194" s="6" t="s">
        <v>289</v>
      </c>
      <c r="D194" s="6" t="s">
        <v>158</v>
      </c>
      <c r="E194" s="6" t="s">
        <v>159</v>
      </c>
      <c r="F194" s="6" t="s">
        <v>290</v>
      </c>
      <c r="G194" s="6" t="s">
        <v>291</v>
      </c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ht="36.45" customHeight="1" spans="1:23">
      <c r="A195" s="6" t="str">
        <f t="shared" si="6"/>
        <v>      维登乡文化</v>
      </c>
      <c r="B195" s="6" t="s">
        <v>380</v>
      </c>
      <c r="C195" s="6" t="s">
        <v>289</v>
      </c>
      <c r="D195" s="6" t="s">
        <v>158</v>
      </c>
      <c r="E195" s="6" t="s">
        <v>159</v>
      </c>
      <c r="F195" s="6" t="s">
        <v>294</v>
      </c>
      <c r="G195" s="6" t="s">
        <v>295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ht="36.45" customHeight="1" spans="1:23">
      <c r="A196" s="6" t="str">
        <f t="shared" si="6"/>
        <v>      维登乡文化</v>
      </c>
      <c r="B196" s="6" t="s">
        <v>381</v>
      </c>
      <c r="C196" s="6" t="s">
        <v>297</v>
      </c>
      <c r="D196" s="6" t="s">
        <v>158</v>
      </c>
      <c r="E196" s="6" t="s">
        <v>159</v>
      </c>
      <c r="F196" s="6" t="s">
        <v>298</v>
      </c>
      <c r="G196" s="6" t="s">
        <v>297</v>
      </c>
      <c r="H196" s="8">
        <v>18627.84</v>
      </c>
      <c r="I196" s="8">
        <v>18627.84</v>
      </c>
      <c r="J196" s="8"/>
      <c r="K196" s="8"/>
      <c r="L196" s="8"/>
      <c r="M196" s="8">
        <v>18627.84</v>
      </c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ht="36.45" customHeight="1" spans="1:23">
      <c r="A197" s="6" t="str">
        <f t="shared" si="6"/>
        <v>      维登乡文化</v>
      </c>
      <c r="B197" s="6" t="s">
        <v>380</v>
      </c>
      <c r="C197" s="6" t="s">
        <v>289</v>
      </c>
      <c r="D197" s="6" t="s">
        <v>158</v>
      </c>
      <c r="E197" s="6" t="s">
        <v>159</v>
      </c>
      <c r="F197" s="6" t="s">
        <v>299</v>
      </c>
      <c r="G197" s="6" t="s">
        <v>300</v>
      </c>
      <c r="H197" s="8">
        <v>1050</v>
      </c>
      <c r="I197" s="8">
        <v>1050</v>
      </c>
      <c r="J197" s="8"/>
      <c r="K197" s="8"/>
      <c r="L197" s="8"/>
      <c r="M197" s="8">
        <v>1050</v>
      </c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ht="36.45" customHeight="1" spans="1:23">
      <c r="A198" s="6" t="str">
        <f t="shared" si="6"/>
        <v>      维登乡文化</v>
      </c>
      <c r="B198" s="6" t="s">
        <v>382</v>
      </c>
      <c r="C198" s="6" t="s">
        <v>302</v>
      </c>
      <c r="D198" s="6" t="s">
        <v>158</v>
      </c>
      <c r="E198" s="6" t="s">
        <v>159</v>
      </c>
      <c r="F198" s="6" t="s">
        <v>299</v>
      </c>
      <c r="G198" s="6" t="s">
        <v>300</v>
      </c>
      <c r="H198" s="8">
        <v>10500</v>
      </c>
      <c r="I198" s="8">
        <v>10500</v>
      </c>
      <c r="J198" s="8"/>
      <c r="K198" s="8"/>
      <c r="L198" s="8"/>
      <c r="M198" s="8">
        <v>10500</v>
      </c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ht="36.45" customHeight="1" spans="1:23">
      <c r="A199" s="18" t="s">
        <v>106</v>
      </c>
      <c r="B199" s="4"/>
      <c r="C199" s="4"/>
      <c r="D199" s="4"/>
      <c r="E199" s="4"/>
      <c r="F199" s="4"/>
      <c r="G199" s="4"/>
      <c r="H199" s="8">
        <v>9764637.59</v>
      </c>
      <c r="I199" s="8">
        <v>9764637.59</v>
      </c>
      <c r="J199" s="8"/>
      <c r="K199" s="8"/>
      <c r="L199" s="8"/>
      <c r="M199" s="8">
        <v>9764637.59</v>
      </c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ht="36.45" customHeight="1" spans="1:23">
      <c r="A200" s="6" t="str">
        <f t="shared" ref="A200:A240" si="7">"      "&amp;"维登乡农业"</f>
        <v>      维登乡农业</v>
      </c>
      <c r="B200" s="6" t="s">
        <v>383</v>
      </c>
      <c r="C200" s="6" t="s">
        <v>360</v>
      </c>
      <c r="D200" s="6" t="s">
        <v>188</v>
      </c>
      <c r="E200" s="6" t="s">
        <v>137</v>
      </c>
      <c r="F200" s="6" t="s">
        <v>266</v>
      </c>
      <c r="G200" s="6" t="s">
        <v>267</v>
      </c>
      <c r="H200" s="8">
        <v>724452</v>
      </c>
      <c r="I200" s="8">
        <v>724452</v>
      </c>
      <c r="J200" s="8"/>
      <c r="K200" s="8"/>
      <c r="L200" s="8"/>
      <c r="M200" s="8">
        <v>724452</v>
      </c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ht="36.45" customHeight="1" spans="1:23">
      <c r="A201" s="6" t="str">
        <f t="shared" si="7"/>
        <v>      维登乡农业</v>
      </c>
      <c r="B201" s="6" t="s">
        <v>383</v>
      </c>
      <c r="C201" s="6" t="s">
        <v>360</v>
      </c>
      <c r="D201" s="6" t="s">
        <v>188</v>
      </c>
      <c r="E201" s="6" t="s">
        <v>137</v>
      </c>
      <c r="F201" s="6" t="s">
        <v>268</v>
      </c>
      <c r="G201" s="6" t="s">
        <v>269</v>
      </c>
      <c r="H201" s="8">
        <v>135000</v>
      </c>
      <c r="I201" s="8">
        <v>135000</v>
      </c>
      <c r="J201" s="8"/>
      <c r="K201" s="8"/>
      <c r="L201" s="8"/>
      <c r="M201" s="8">
        <v>135000</v>
      </c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ht="36.45" customHeight="1" spans="1:23">
      <c r="A202" s="6" t="str">
        <f t="shared" si="7"/>
        <v>      维登乡农业</v>
      </c>
      <c r="B202" s="6" t="s">
        <v>383</v>
      </c>
      <c r="C202" s="6" t="s">
        <v>360</v>
      </c>
      <c r="D202" s="6" t="s">
        <v>188</v>
      </c>
      <c r="E202" s="6" t="s">
        <v>137</v>
      </c>
      <c r="F202" s="6" t="s">
        <v>268</v>
      </c>
      <c r="G202" s="6" t="s">
        <v>269</v>
      </c>
      <c r="H202" s="8">
        <v>365868</v>
      </c>
      <c r="I202" s="8">
        <v>365868</v>
      </c>
      <c r="J202" s="8"/>
      <c r="K202" s="8"/>
      <c r="L202" s="8"/>
      <c r="M202" s="8">
        <v>365868</v>
      </c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ht="36.45" customHeight="1" spans="1:23">
      <c r="A203" s="6" t="str">
        <f t="shared" si="7"/>
        <v>      维登乡农业</v>
      </c>
      <c r="B203" s="6" t="s">
        <v>383</v>
      </c>
      <c r="C203" s="6" t="s">
        <v>360</v>
      </c>
      <c r="D203" s="6" t="s">
        <v>188</v>
      </c>
      <c r="E203" s="6" t="s">
        <v>137</v>
      </c>
      <c r="F203" s="6" t="s">
        <v>361</v>
      </c>
      <c r="G203" s="6" t="s">
        <v>362</v>
      </c>
      <c r="H203" s="8">
        <v>60371</v>
      </c>
      <c r="I203" s="8">
        <v>60371</v>
      </c>
      <c r="J203" s="8"/>
      <c r="K203" s="8"/>
      <c r="L203" s="8"/>
      <c r="M203" s="8">
        <v>60371</v>
      </c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ht="36.45" customHeight="1" spans="1:23">
      <c r="A204" s="6" t="str">
        <f t="shared" si="7"/>
        <v>      维登乡农业</v>
      </c>
      <c r="B204" s="6" t="s">
        <v>383</v>
      </c>
      <c r="C204" s="6" t="s">
        <v>360</v>
      </c>
      <c r="D204" s="6" t="s">
        <v>188</v>
      </c>
      <c r="E204" s="6" t="s">
        <v>137</v>
      </c>
      <c r="F204" s="6" t="s">
        <v>361</v>
      </c>
      <c r="G204" s="6" t="s">
        <v>362</v>
      </c>
      <c r="H204" s="8">
        <v>1130796</v>
      </c>
      <c r="I204" s="8">
        <v>1130796</v>
      </c>
      <c r="J204" s="8"/>
      <c r="K204" s="8"/>
      <c r="L204" s="8"/>
      <c r="M204" s="8">
        <v>1130796</v>
      </c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ht="36.45" customHeight="1" spans="1:23">
      <c r="A205" s="6" t="str">
        <f t="shared" si="7"/>
        <v>      维登乡农业</v>
      </c>
      <c r="B205" s="6" t="s">
        <v>384</v>
      </c>
      <c r="C205" s="6" t="s">
        <v>364</v>
      </c>
      <c r="D205" s="6" t="s">
        <v>188</v>
      </c>
      <c r="E205" s="6" t="s">
        <v>137</v>
      </c>
      <c r="F205" s="6" t="s">
        <v>361</v>
      </c>
      <c r="G205" s="6" t="s">
        <v>362</v>
      </c>
      <c r="H205" s="8">
        <v>527040</v>
      </c>
      <c r="I205" s="8">
        <v>527040</v>
      </c>
      <c r="J205" s="8"/>
      <c r="K205" s="8"/>
      <c r="L205" s="8"/>
      <c r="M205" s="8">
        <v>527040</v>
      </c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ht="36.45" customHeight="1" spans="1:23">
      <c r="A206" s="6" t="str">
        <f t="shared" si="7"/>
        <v>      维登乡农业</v>
      </c>
      <c r="B206" s="6" t="s">
        <v>385</v>
      </c>
      <c r="C206" s="6" t="s">
        <v>275</v>
      </c>
      <c r="D206" s="6" t="s">
        <v>164</v>
      </c>
      <c r="E206" s="6" t="s">
        <v>165</v>
      </c>
      <c r="F206" s="6" t="s">
        <v>276</v>
      </c>
      <c r="G206" s="6" t="s">
        <v>277</v>
      </c>
      <c r="H206" s="8">
        <v>410611.04</v>
      </c>
      <c r="I206" s="8">
        <v>410611.04</v>
      </c>
      <c r="J206" s="8"/>
      <c r="K206" s="8"/>
      <c r="L206" s="8"/>
      <c r="M206" s="8">
        <v>410611.04</v>
      </c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ht="36.45" customHeight="1" spans="1:23">
      <c r="A207" s="6" t="str">
        <f t="shared" si="7"/>
        <v>      维登乡农业</v>
      </c>
      <c r="B207" s="6" t="s">
        <v>385</v>
      </c>
      <c r="C207" s="6" t="s">
        <v>275</v>
      </c>
      <c r="D207" s="6" t="s">
        <v>166</v>
      </c>
      <c r="E207" s="6" t="s">
        <v>167</v>
      </c>
      <c r="F207" s="6" t="s">
        <v>278</v>
      </c>
      <c r="G207" s="6" t="s">
        <v>279</v>
      </c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ht="36.45" customHeight="1" spans="1:23">
      <c r="A208" s="6" t="str">
        <f t="shared" si="7"/>
        <v>      维登乡农业</v>
      </c>
      <c r="B208" s="6" t="s">
        <v>385</v>
      </c>
      <c r="C208" s="6" t="s">
        <v>275</v>
      </c>
      <c r="D208" s="6" t="s">
        <v>176</v>
      </c>
      <c r="E208" s="6" t="s">
        <v>177</v>
      </c>
      <c r="F208" s="6" t="s">
        <v>280</v>
      </c>
      <c r="G208" s="6" t="s">
        <v>281</v>
      </c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ht="36.45" customHeight="1" spans="1:23">
      <c r="A209" s="6" t="str">
        <f t="shared" si="7"/>
        <v>      维登乡农业</v>
      </c>
      <c r="B209" s="6" t="s">
        <v>385</v>
      </c>
      <c r="C209" s="6" t="s">
        <v>275</v>
      </c>
      <c r="D209" s="6" t="s">
        <v>178</v>
      </c>
      <c r="E209" s="6" t="s">
        <v>179</v>
      </c>
      <c r="F209" s="6" t="s">
        <v>280</v>
      </c>
      <c r="G209" s="6" t="s">
        <v>281</v>
      </c>
      <c r="H209" s="8">
        <v>189911.7</v>
      </c>
      <c r="I209" s="8">
        <v>189911.7</v>
      </c>
      <c r="J209" s="8"/>
      <c r="K209" s="8"/>
      <c r="L209" s="8"/>
      <c r="M209" s="8">
        <v>189911.7</v>
      </c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ht="36.45" customHeight="1" spans="1:23">
      <c r="A210" s="6" t="str">
        <f t="shared" si="7"/>
        <v>      维登乡农业</v>
      </c>
      <c r="B210" s="6" t="s">
        <v>385</v>
      </c>
      <c r="C210" s="6" t="s">
        <v>275</v>
      </c>
      <c r="D210" s="6" t="s">
        <v>180</v>
      </c>
      <c r="E210" s="6" t="s">
        <v>181</v>
      </c>
      <c r="F210" s="6" t="s">
        <v>282</v>
      </c>
      <c r="G210" s="6" t="s">
        <v>283</v>
      </c>
      <c r="H210" s="8">
        <v>101286.24</v>
      </c>
      <c r="I210" s="8">
        <v>101286.24</v>
      </c>
      <c r="J210" s="8"/>
      <c r="K210" s="8"/>
      <c r="L210" s="8"/>
      <c r="M210" s="8">
        <v>101286.24</v>
      </c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ht="36.45" customHeight="1" spans="1:23">
      <c r="A211" s="6" t="str">
        <f t="shared" si="7"/>
        <v>      维登乡农业</v>
      </c>
      <c r="B211" s="6" t="s">
        <v>385</v>
      </c>
      <c r="C211" s="6" t="s">
        <v>275</v>
      </c>
      <c r="D211" s="6" t="s">
        <v>180</v>
      </c>
      <c r="E211" s="6" t="s">
        <v>181</v>
      </c>
      <c r="F211" s="6" t="s">
        <v>282</v>
      </c>
      <c r="G211" s="6" t="s">
        <v>283</v>
      </c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ht="36.45" customHeight="1" spans="1:23">
      <c r="A212" s="6" t="str">
        <f t="shared" si="7"/>
        <v>      维登乡农业</v>
      </c>
      <c r="B212" s="6" t="s">
        <v>385</v>
      </c>
      <c r="C212" s="6" t="s">
        <v>275</v>
      </c>
      <c r="D212" s="6" t="s">
        <v>188</v>
      </c>
      <c r="E212" s="6" t="s">
        <v>137</v>
      </c>
      <c r="F212" s="6" t="s">
        <v>284</v>
      </c>
      <c r="G212" s="6" t="s">
        <v>285</v>
      </c>
      <c r="H212" s="8">
        <v>17725.09</v>
      </c>
      <c r="I212" s="8">
        <v>17725.09</v>
      </c>
      <c r="J212" s="8"/>
      <c r="K212" s="8"/>
      <c r="L212" s="8"/>
      <c r="M212" s="8">
        <v>17725.09</v>
      </c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ht="36.45" customHeight="1" spans="1:23">
      <c r="A213" s="6" t="str">
        <f t="shared" si="7"/>
        <v>      维登乡农业</v>
      </c>
      <c r="B213" s="6" t="s">
        <v>385</v>
      </c>
      <c r="C213" s="6" t="s">
        <v>275</v>
      </c>
      <c r="D213" s="6" t="s">
        <v>182</v>
      </c>
      <c r="E213" s="6" t="s">
        <v>183</v>
      </c>
      <c r="F213" s="6" t="s">
        <v>284</v>
      </c>
      <c r="G213" s="6" t="s">
        <v>285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ht="36.45" customHeight="1" spans="1:23">
      <c r="A214" s="6" t="str">
        <f t="shared" si="7"/>
        <v>      维登乡农业</v>
      </c>
      <c r="B214" s="6" t="s">
        <v>385</v>
      </c>
      <c r="C214" s="6" t="s">
        <v>275</v>
      </c>
      <c r="D214" s="6" t="s">
        <v>182</v>
      </c>
      <c r="E214" s="6" t="s">
        <v>183</v>
      </c>
      <c r="F214" s="6" t="s">
        <v>284</v>
      </c>
      <c r="G214" s="6" t="s">
        <v>285</v>
      </c>
      <c r="H214" s="8">
        <v>4968</v>
      </c>
      <c r="I214" s="8">
        <v>4968</v>
      </c>
      <c r="J214" s="8"/>
      <c r="K214" s="8"/>
      <c r="L214" s="8"/>
      <c r="M214" s="8">
        <v>4968</v>
      </c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ht="36.45" customHeight="1" spans="1:23">
      <c r="A215" s="6" t="str">
        <f t="shared" si="7"/>
        <v>      维登乡农业</v>
      </c>
      <c r="B215" s="6" t="s">
        <v>385</v>
      </c>
      <c r="C215" s="6" t="s">
        <v>275</v>
      </c>
      <c r="D215" s="6" t="s">
        <v>182</v>
      </c>
      <c r="E215" s="6" t="s">
        <v>183</v>
      </c>
      <c r="F215" s="6" t="s">
        <v>284</v>
      </c>
      <c r="G215" s="6" t="s">
        <v>285</v>
      </c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ht="36.45" customHeight="1" spans="1:23">
      <c r="A216" s="6" t="str">
        <f t="shared" si="7"/>
        <v>      维登乡农业</v>
      </c>
      <c r="B216" s="6" t="s">
        <v>385</v>
      </c>
      <c r="C216" s="6" t="s">
        <v>275</v>
      </c>
      <c r="D216" s="6" t="s">
        <v>182</v>
      </c>
      <c r="E216" s="6" t="s">
        <v>183</v>
      </c>
      <c r="F216" s="6" t="s">
        <v>284</v>
      </c>
      <c r="G216" s="6" t="s">
        <v>285</v>
      </c>
      <c r="H216" s="8">
        <v>5132.64</v>
      </c>
      <c r="I216" s="8">
        <v>5132.64</v>
      </c>
      <c r="J216" s="8"/>
      <c r="K216" s="8"/>
      <c r="L216" s="8"/>
      <c r="M216" s="8">
        <v>5132.64</v>
      </c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ht="36.45" customHeight="1" spans="1:23">
      <c r="A217" s="6" t="str">
        <f t="shared" si="7"/>
        <v>      维登乡农业</v>
      </c>
      <c r="B217" s="6" t="s">
        <v>386</v>
      </c>
      <c r="C217" s="6" t="s">
        <v>206</v>
      </c>
      <c r="D217" s="6" t="s">
        <v>205</v>
      </c>
      <c r="E217" s="6" t="s">
        <v>206</v>
      </c>
      <c r="F217" s="6" t="s">
        <v>287</v>
      </c>
      <c r="G217" s="6" t="s">
        <v>206</v>
      </c>
      <c r="H217" s="8">
        <v>330903.24</v>
      </c>
      <c r="I217" s="8">
        <v>330903.24</v>
      </c>
      <c r="J217" s="8"/>
      <c r="K217" s="8"/>
      <c r="L217" s="8"/>
      <c r="M217" s="8">
        <v>330903.24</v>
      </c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ht="36.45" customHeight="1" spans="1:23">
      <c r="A218" s="6" t="str">
        <f t="shared" si="7"/>
        <v>      维登乡农业</v>
      </c>
      <c r="B218" s="6" t="s">
        <v>387</v>
      </c>
      <c r="C218" s="6" t="s">
        <v>289</v>
      </c>
      <c r="D218" s="6" t="s">
        <v>188</v>
      </c>
      <c r="E218" s="6" t="s">
        <v>137</v>
      </c>
      <c r="F218" s="6" t="s">
        <v>294</v>
      </c>
      <c r="G218" s="6" t="s">
        <v>295</v>
      </c>
      <c r="H218" s="8">
        <v>12200</v>
      </c>
      <c r="I218" s="8">
        <v>12200</v>
      </c>
      <c r="J218" s="8"/>
      <c r="K218" s="8"/>
      <c r="L218" s="8"/>
      <c r="M218" s="8">
        <v>12200</v>
      </c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ht="36.45" customHeight="1" spans="1:23">
      <c r="A219" s="6" t="str">
        <f t="shared" si="7"/>
        <v>      维登乡农业</v>
      </c>
      <c r="B219" s="6" t="s">
        <v>387</v>
      </c>
      <c r="C219" s="6" t="s">
        <v>289</v>
      </c>
      <c r="D219" s="6" t="s">
        <v>188</v>
      </c>
      <c r="E219" s="6" t="s">
        <v>137</v>
      </c>
      <c r="F219" s="6" t="s">
        <v>388</v>
      </c>
      <c r="G219" s="6" t="s">
        <v>389</v>
      </c>
      <c r="H219" s="8">
        <v>75550</v>
      </c>
      <c r="I219" s="8">
        <v>75550</v>
      </c>
      <c r="J219" s="8"/>
      <c r="K219" s="8"/>
      <c r="L219" s="8"/>
      <c r="M219" s="8">
        <v>75550</v>
      </c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ht="36.45" customHeight="1" spans="1:23">
      <c r="A220" s="6" t="str">
        <f t="shared" si="7"/>
        <v>      维登乡农业</v>
      </c>
      <c r="B220" s="6" t="s">
        <v>390</v>
      </c>
      <c r="C220" s="6" t="s">
        <v>391</v>
      </c>
      <c r="D220" s="6" t="s">
        <v>199</v>
      </c>
      <c r="E220" s="6" t="s">
        <v>200</v>
      </c>
      <c r="F220" s="6" t="s">
        <v>290</v>
      </c>
      <c r="G220" s="6" t="s">
        <v>291</v>
      </c>
      <c r="H220" s="8">
        <v>270000</v>
      </c>
      <c r="I220" s="8">
        <v>270000</v>
      </c>
      <c r="J220" s="8"/>
      <c r="K220" s="8"/>
      <c r="L220" s="8"/>
      <c r="M220" s="8">
        <v>270000</v>
      </c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ht="36.45" customHeight="1" spans="1:23">
      <c r="A221" s="6" t="str">
        <f t="shared" si="7"/>
        <v>      维登乡农业</v>
      </c>
      <c r="B221" s="6" t="s">
        <v>392</v>
      </c>
      <c r="C221" s="6" t="s">
        <v>393</v>
      </c>
      <c r="D221" s="6" t="s">
        <v>199</v>
      </c>
      <c r="E221" s="6" t="s">
        <v>200</v>
      </c>
      <c r="F221" s="6" t="s">
        <v>290</v>
      </c>
      <c r="G221" s="6" t="s">
        <v>291</v>
      </c>
      <c r="H221" s="8">
        <v>96000</v>
      </c>
      <c r="I221" s="8">
        <v>96000</v>
      </c>
      <c r="J221" s="8"/>
      <c r="K221" s="8"/>
      <c r="L221" s="8"/>
      <c r="M221" s="8">
        <v>96000</v>
      </c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ht="36.45" customHeight="1" spans="1:23">
      <c r="A222" s="6" t="str">
        <f t="shared" si="7"/>
        <v>      维登乡农业</v>
      </c>
      <c r="B222" s="6" t="s">
        <v>394</v>
      </c>
      <c r="C222" s="6" t="s">
        <v>395</v>
      </c>
      <c r="D222" s="6" t="s">
        <v>199</v>
      </c>
      <c r="E222" s="6" t="s">
        <v>200</v>
      </c>
      <c r="F222" s="6" t="s">
        <v>290</v>
      </c>
      <c r="G222" s="6" t="s">
        <v>291</v>
      </c>
      <c r="H222" s="8">
        <v>450000</v>
      </c>
      <c r="I222" s="8">
        <v>450000</v>
      </c>
      <c r="J222" s="8"/>
      <c r="K222" s="8"/>
      <c r="L222" s="8"/>
      <c r="M222" s="8">
        <v>450000</v>
      </c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ht="36.45" customHeight="1" spans="1:23">
      <c r="A223" s="6" t="str">
        <f t="shared" si="7"/>
        <v>      维登乡农业</v>
      </c>
      <c r="B223" s="6" t="s">
        <v>396</v>
      </c>
      <c r="C223" s="6" t="s">
        <v>397</v>
      </c>
      <c r="D223" s="6" t="s">
        <v>199</v>
      </c>
      <c r="E223" s="6" t="s">
        <v>200</v>
      </c>
      <c r="F223" s="6" t="s">
        <v>290</v>
      </c>
      <c r="G223" s="6" t="s">
        <v>291</v>
      </c>
      <c r="H223" s="8">
        <v>414000</v>
      </c>
      <c r="I223" s="8">
        <v>414000</v>
      </c>
      <c r="J223" s="8"/>
      <c r="K223" s="8"/>
      <c r="L223" s="8"/>
      <c r="M223" s="8">
        <v>414000</v>
      </c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ht="36.45" customHeight="1" spans="1:23">
      <c r="A224" s="6" t="str">
        <f t="shared" si="7"/>
        <v>      维登乡农业</v>
      </c>
      <c r="B224" s="6" t="s">
        <v>387</v>
      </c>
      <c r="C224" s="6" t="s">
        <v>289</v>
      </c>
      <c r="D224" s="6" t="s">
        <v>188</v>
      </c>
      <c r="E224" s="6" t="s">
        <v>137</v>
      </c>
      <c r="F224" s="6" t="s">
        <v>290</v>
      </c>
      <c r="G224" s="6" t="s">
        <v>291</v>
      </c>
      <c r="H224" s="8">
        <v>300</v>
      </c>
      <c r="I224" s="8">
        <v>300</v>
      </c>
      <c r="J224" s="8"/>
      <c r="K224" s="8"/>
      <c r="L224" s="8"/>
      <c r="M224" s="8">
        <v>300</v>
      </c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ht="36.45" customHeight="1" spans="1:23">
      <c r="A225" s="6" t="str">
        <f t="shared" si="7"/>
        <v>      维登乡农业</v>
      </c>
      <c r="B225" s="6" t="s">
        <v>387</v>
      </c>
      <c r="C225" s="6" t="s">
        <v>289</v>
      </c>
      <c r="D225" s="6" t="s">
        <v>188</v>
      </c>
      <c r="E225" s="6" t="s">
        <v>137</v>
      </c>
      <c r="F225" s="6" t="s">
        <v>294</v>
      </c>
      <c r="G225" s="6" t="s">
        <v>295</v>
      </c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ht="36.45" customHeight="1" spans="1:23">
      <c r="A226" s="6" t="str">
        <f t="shared" si="7"/>
        <v>      维登乡农业</v>
      </c>
      <c r="B226" s="6" t="s">
        <v>398</v>
      </c>
      <c r="C226" s="6" t="s">
        <v>297</v>
      </c>
      <c r="D226" s="6" t="s">
        <v>188</v>
      </c>
      <c r="E226" s="6" t="s">
        <v>137</v>
      </c>
      <c r="F226" s="6" t="s">
        <v>298</v>
      </c>
      <c r="G226" s="6" t="s">
        <v>297</v>
      </c>
      <c r="H226" s="8">
        <v>40658.64</v>
      </c>
      <c r="I226" s="8">
        <v>40658.64</v>
      </c>
      <c r="J226" s="8"/>
      <c r="K226" s="8"/>
      <c r="L226" s="8"/>
      <c r="M226" s="8">
        <v>40658.64</v>
      </c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ht="36.45" customHeight="1" spans="1:23">
      <c r="A227" s="6" t="str">
        <f t="shared" si="7"/>
        <v>      维登乡农业</v>
      </c>
      <c r="B227" s="6" t="s">
        <v>387</v>
      </c>
      <c r="C227" s="6" t="s">
        <v>289</v>
      </c>
      <c r="D227" s="6" t="s">
        <v>188</v>
      </c>
      <c r="E227" s="6" t="s">
        <v>137</v>
      </c>
      <c r="F227" s="6" t="s">
        <v>299</v>
      </c>
      <c r="G227" s="6" t="s">
        <v>300</v>
      </c>
      <c r="H227" s="8">
        <v>2700</v>
      </c>
      <c r="I227" s="8">
        <v>2700</v>
      </c>
      <c r="J227" s="8"/>
      <c r="K227" s="8"/>
      <c r="L227" s="8"/>
      <c r="M227" s="8">
        <v>2700</v>
      </c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ht="36.45" customHeight="1" spans="1:23">
      <c r="A228" s="6" t="str">
        <f t="shared" si="7"/>
        <v>      维登乡农业</v>
      </c>
      <c r="B228" s="6" t="s">
        <v>399</v>
      </c>
      <c r="C228" s="6" t="s">
        <v>302</v>
      </c>
      <c r="D228" s="6" t="s">
        <v>188</v>
      </c>
      <c r="E228" s="6" t="s">
        <v>137</v>
      </c>
      <c r="F228" s="6" t="s">
        <v>299</v>
      </c>
      <c r="G228" s="6" t="s">
        <v>300</v>
      </c>
      <c r="H228" s="8">
        <v>27000</v>
      </c>
      <c r="I228" s="8">
        <v>27000</v>
      </c>
      <c r="J228" s="8"/>
      <c r="K228" s="8"/>
      <c r="L228" s="8"/>
      <c r="M228" s="8">
        <v>27000</v>
      </c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ht="36.45" customHeight="1" spans="1:23">
      <c r="A229" s="6" t="str">
        <f t="shared" si="7"/>
        <v>      维登乡农业</v>
      </c>
      <c r="B229" s="6" t="s">
        <v>400</v>
      </c>
      <c r="C229" s="6" t="s">
        <v>401</v>
      </c>
      <c r="D229" s="6" t="s">
        <v>199</v>
      </c>
      <c r="E229" s="6" t="s">
        <v>200</v>
      </c>
      <c r="F229" s="6" t="s">
        <v>344</v>
      </c>
      <c r="G229" s="6" t="s">
        <v>345</v>
      </c>
      <c r="H229" s="8">
        <v>482328</v>
      </c>
      <c r="I229" s="8">
        <v>482328</v>
      </c>
      <c r="J229" s="8"/>
      <c r="K229" s="8"/>
      <c r="L229" s="8"/>
      <c r="M229" s="8">
        <v>482328</v>
      </c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ht="36.45" customHeight="1" spans="1:23">
      <c r="A230" s="6" t="str">
        <f t="shared" si="7"/>
        <v>      维登乡农业</v>
      </c>
      <c r="B230" s="6" t="s">
        <v>400</v>
      </c>
      <c r="C230" s="6" t="s">
        <v>401</v>
      </c>
      <c r="D230" s="6" t="s">
        <v>199</v>
      </c>
      <c r="E230" s="6" t="s">
        <v>200</v>
      </c>
      <c r="F230" s="6" t="s">
        <v>344</v>
      </c>
      <c r="G230" s="6" t="s">
        <v>345</v>
      </c>
      <c r="H230" s="8">
        <v>1047492</v>
      </c>
      <c r="I230" s="8">
        <v>1047492</v>
      </c>
      <c r="J230" s="8"/>
      <c r="K230" s="8"/>
      <c r="L230" s="8"/>
      <c r="M230" s="8">
        <v>1047492</v>
      </c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ht="36.45" customHeight="1" spans="1:23">
      <c r="A231" s="6" t="str">
        <f t="shared" si="7"/>
        <v>      维登乡农业</v>
      </c>
      <c r="B231" s="6" t="s">
        <v>400</v>
      </c>
      <c r="C231" s="6" t="s">
        <v>401</v>
      </c>
      <c r="D231" s="6" t="s">
        <v>199</v>
      </c>
      <c r="E231" s="6" t="s">
        <v>200</v>
      </c>
      <c r="F231" s="6" t="s">
        <v>344</v>
      </c>
      <c r="G231" s="6" t="s">
        <v>345</v>
      </c>
      <c r="H231" s="8">
        <v>406368</v>
      </c>
      <c r="I231" s="8">
        <v>406368</v>
      </c>
      <c r="J231" s="8"/>
      <c r="K231" s="8"/>
      <c r="L231" s="8"/>
      <c r="M231" s="8">
        <v>406368</v>
      </c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ht="36.45" customHeight="1" spans="1:23">
      <c r="A232" s="6" t="str">
        <f t="shared" si="7"/>
        <v>      维登乡农业</v>
      </c>
      <c r="B232" s="6" t="s">
        <v>400</v>
      </c>
      <c r="C232" s="6" t="s">
        <v>401</v>
      </c>
      <c r="D232" s="6" t="s">
        <v>199</v>
      </c>
      <c r="E232" s="6" t="s">
        <v>200</v>
      </c>
      <c r="F232" s="6" t="s">
        <v>344</v>
      </c>
      <c r="G232" s="6" t="s">
        <v>345</v>
      </c>
      <c r="H232" s="8">
        <v>62796</v>
      </c>
      <c r="I232" s="8">
        <v>62796</v>
      </c>
      <c r="J232" s="8"/>
      <c r="K232" s="8"/>
      <c r="L232" s="8"/>
      <c r="M232" s="8">
        <v>62796</v>
      </c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ht="36.45" customHeight="1" spans="1:23">
      <c r="A233" s="6" t="str">
        <f t="shared" si="7"/>
        <v>      维登乡农业</v>
      </c>
      <c r="B233" s="6" t="s">
        <v>402</v>
      </c>
      <c r="C233" s="6" t="s">
        <v>403</v>
      </c>
      <c r="D233" s="6" t="s">
        <v>199</v>
      </c>
      <c r="E233" s="6" t="s">
        <v>200</v>
      </c>
      <c r="F233" s="6" t="s">
        <v>344</v>
      </c>
      <c r="G233" s="6" t="s">
        <v>345</v>
      </c>
      <c r="H233" s="8">
        <v>417600</v>
      </c>
      <c r="I233" s="8">
        <v>417600</v>
      </c>
      <c r="J233" s="8"/>
      <c r="K233" s="8"/>
      <c r="L233" s="8"/>
      <c r="M233" s="8">
        <v>417600</v>
      </c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ht="36.45" customHeight="1" spans="1:23">
      <c r="A234" s="6" t="str">
        <f t="shared" si="7"/>
        <v>      维登乡农业</v>
      </c>
      <c r="B234" s="6" t="s">
        <v>404</v>
      </c>
      <c r="C234" s="6" t="s">
        <v>405</v>
      </c>
      <c r="D234" s="6" t="s">
        <v>199</v>
      </c>
      <c r="E234" s="6" t="s">
        <v>200</v>
      </c>
      <c r="F234" s="6" t="s">
        <v>344</v>
      </c>
      <c r="G234" s="6" t="s">
        <v>345</v>
      </c>
      <c r="H234" s="8">
        <v>32400</v>
      </c>
      <c r="I234" s="8">
        <v>32400</v>
      </c>
      <c r="J234" s="8"/>
      <c r="K234" s="8"/>
      <c r="L234" s="8"/>
      <c r="M234" s="8">
        <v>32400</v>
      </c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ht="36.45" customHeight="1" spans="1:23">
      <c r="A235" s="6" t="str">
        <f t="shared" si="7"/>
        <v>      维登乡农业</v>
      </c>
      <c r="B235" s="6" t="s">
        <v>406</v>
      </c>
      <c r="C235" s="6" t="s">
        <v>407</v>
      </c>
      <c r="D235" s="6" t="s">
        <v>199</v>
      </c>
      <c r="E235" s="6" t="s">
        <v>200</v>
      </c>
      <c r="F235" s="6" t="s">
        <v>344</v>
      </c>
      <c r="G235" s="6" t="s">
        <v>345</v>
      </c>
      <c r="H235" s="8">
        <v>1395984</v>
      </c>
      <c r="I235" s="8">
        <v>1395984</v>
      </c>
      <c r="J235" s="8"/>
      <c r="K235" s="8"/>
      <c r="L235" s="8"/>
      <c r="M235" s="8">
        <v>1395984</v>
      </c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ht="36.45" customHeight="1" spans="1:23">
      <c r="A236" s="6" t="str">
        <f t="shared" si="7"/>
        <v>      维登乡农业</v>
      </c>
      <c r="B236" s="6" t="s">
        <v>408</v>
      </c>
      <c r="C236" s="6" t="s">
        <v>409</v>
      </c>
      <c r="D236" s="6" t="s">
        <v>199</v>
      </c>
      <c r="E236" s="6" t="s">
        <v>200</v>
      </c>
      <c r="F236" s="6" t="s">
        <v>344</v>
      </c>
      <c r="G236" s="6" t="s">
        <v>345</v>
      </c>
      <c r="H236" s="8">
        <v>313272</v>
      </c>
      <c r="I236" s="8">
        <v>313272</v>
      </c>
      <c r="J236" s="8"/>
      <c r="K236" s="8"/>
      <c r="L236" s="8"/>
      <c r="M236" s="8">
        <v>313272</v>
      </c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ht="36.45" customHeight="1" spans="1:23">
      <c r="A237" s="6" t="str">
        <f t="shared" si="7"/>
        <v>      维登乡农业</v>
      </c>
      <c r="B237" s="6" t="s">
        <v>410</v>
      </c>
      <c r="C237" s="6" t="s">
        <v>411</v>
      </c>
      <c r="D237" s="6" t="s">
        <v>199</v>
      </c>
      <c r="E237" s="6" t="s">
        <v>200</v>
      </c>
      <c r="F237" s="6" t="s">
        <v>344</v>
      </c>
      <c r="G237" s="6" t="s">
        <v>345</v>
      </c>
      <c r="H237" s="8">
        <v>151200</v>
      </c>
      <c r="I237" s="8">
        <v>151200</v>
      </c>
      <c r="J237" s="8"/>
      <c r="K237" s="8"/>
      <c r="L237" s="8"/>
      <c r="M237" s="8">
        <v>151200</v>
      </c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ht="36.45" customHeight="1" spans="1:23">
      <c r="A238" s="6" t="str">
        <f t="shared" si="7"/>
        <v>      维登乡农业</v>
      </c>
      <c r="B238" s="6" t="s">
        <v>412</v>
      </c>
      <c r="C238" s="6" t="s">
        <v>413</v>
      </c>
      <c r="D238" s="6" t="s">
        <v>170</v>
      </c>
      <c r="E238" s="6" t="s">
        <v>171</v>
      </c>
      <c r="F238" s="6" t="s">
        <v>344</v>
      </c>
      <c r="G238" s="6" t="s">
        <v>345</v>
      </c>
      <c r="H238" s="8">
        <v>41640</v>
      </c>
      <c r="I238" s="8">
        <v>41640</v>
      </c>
      <c r="J238" s="8"/>
      <c r="K238" s="8"/>
      <c r="L238" s="8"/>
      <c r="M238" s="8">
        <v>41640</v>
      </c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ht="36.45" customHeight="1" spans="1:23">
      <c r="A239" s="6" t="str">
        <f t="shared" si="7"/>
        <v>      维登乡农业</v>
      </c>
      <c r="B239" s="6" t="s">
        <v>412</v>
      </c>
      <c r="C239" s="6" t="s">
        <v>413</v>
      </c>
      <c r="D239" s="6" t="s">
        <v>170</v>
      </c>
      <c r="E239" s="6" t="s">
        <v>171</v>
      </c>
      <c r="F239" s="6" t="s">
        <v>344</v>
      </c>
      <c r="G239" s="6" t="s">
        <v>345</v>
      </c>
      <c r="H239" s="8">
        <v>11472</v>
      </c>
      <c r="I239" s="8">
        <v>11472</v>
      </c>
      <c r="J239" s="8"/>
      <c r="K239" s="8"/>
      <c r="L239" s="8"/>
      <c r="M239" s="8">
        <v>11472</v>
      </c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ht="36.45" customHeight="1" spans="1:23">
      <c r="A240" s="6" t="str">
        <f t="shared" si="7"/>
        <v>      维登乡农业</v>
      </c>
      <c r="B240" s="6" t="s">
        <v>412</v>
      </c>
      <c r="C240" s="6" t="s">
        <v>413</v>
      </c>
      <c r="D240" s="6" t="s">
        <v>170</v>
      </c>
      <c r="E240" s="6" t="s">
        <v>171</v>
      </c>
      <c r="F240" s="6" t="s">
        <v>344</v>
      </c>
      <c r="G240" s="6" t="s">
        <v>345</v>
      </c>
      <c r="H240" s="8">
        <v>9612</v>
      </c>
      <c r="I240" s="8">
        <v>9612</v>
      </c>
      <c r="J240" s="8"/>
      <c r="K240" s="8"/>
      <c r="L240" s="8"/>
      <c r="M240" s="8">
        <v>9612</v>
      </c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ht="36.45" customHeight="1" spans="1:23">
      <c r="A241" s="18" t="s">
        <v>108</v>
      </c>
      <c r="B241" s="4"/>
      <c r="C241" s="4"/>
      <c r="D241" s="4"/>
      <c r="E241" s="4"/>
      <c r="F241" s="4"/>
      <c r="G241" s="4"/>
      <c r="H241" s="8">
        <v>370126.83</v>
      </c>
      <c r="I241" s="8">
        <v>370126.83</v>
      </c>
      <c r="J241" s="8"/>
      <c r="K241" s="8"/>
      <c r="L241" s="8"/>
      <c r="M241" s="8">
        <v>370126.83</v>
      </c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ht="36.45" customHeight="1" spans="1:23">
      <c r="A242" s="6" t="str">
        <f t="shared" ref="A242:A265" si="8">"      "&amp;"维登乡水利"</f>
        <v>      维登乡水利</v>
      </c>
      <c r="B242" s="6" t="s">
        <v>414</v>
      </c>
      <c r="C242" s="6" t="s">
        <v>360</v>
      </c>
      <c r="D242" s="6" t="s">
        <v>195</v>
      </c>
      <c r="E242" s="6" t="s">
        <v>196</v>
      </c>
      <c r="F242" s="6" t="s">
        <v>266</v>
      </c>
      <c r="G242" s="6" t="s">
        <v>267</v>
      </c>
      <c r="H242" s="8">
        <v>53952</v>
      </c>
      <c r="I242" s="8">
        <v>53952</v>
      </c>
      <c r="J242" s="8"/>
      <c r="K242" s="8"/>
      <c r="L242" s="8"/>
      <c r="M242" s="8">
        <v>53952</v>
      </c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ht="36.45" customHeight="1" spans="1:23">
      <c r="A243" s="6" t="str">
        <f t="shared" si="8"/>
        <v>      维登乡水利</v>
      </c>
      <c r="B243" s="6" t="s">
        <v>414</v>
      </c>
      <c r="C243" s="6" t="s">
        <v>360</v>
      </c>
      <c r="D243" s="6" t="s">
        <v>195</v>
      </c>
      <c r="E243" s="6" t="s">
        <v>196</v>
      </c>
      <c r="F243" s="6" t="s">
        <v>268</v>
      </c>
      <c r="G243" s="6" t="s">
        <v>269</v>
      </c>
      <c r="H243" s="8">
        <v>18000</v>
      </c>
      <c r="I243" s="8">
        <v>18000</v>
      </c>
      <c r="J243" s="8"/>
      <c r="K243" s="8"/>
      <c r="L243" s="8"/>
      <c r="M243" s="8">
        <v>18000</v>
      </c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ht="36.45" customHeight="1" spans="1:23">
      <c r="A244" s="6" t="str">
        <f t="shared" si="8"/>
        <v>      维登乡水利</v>
      </c>
      <c r="B244" s="6" t="s">
        <v>414</v>
      </c>
      <c r="C244" s="6" t="s">
        <v>360</v>
      </c>
      <c r="D244" s="6" t="s">
        <v>195</v>
      </c>
      <c r="E244" s="6" t="s">
        <v>196</v>
      </c>
      <c r="F244" s="6" t="s">
        <v>268</v>
      </c>
      <c r="G244" s="6" t="s">
        <v>269</v>
      </c>
      <c r="H244" s="8">
        <v>40104</v>
      </c>
      <c r="I244" s="8">
        <v>40104</v>
      </c>
      <c r="J244" s="8"/>
      <c r="K244" s="8"/>
      <c r="L244" s="8"/>
      <c r="M244" s="8">
        <v>40104</v>
      </c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ht="36.45" customHeight="1" spans="1:23">
      <c r="A245" s="6" t="str">
        <f t="shared" si="8"/>
        <v>      维登乡水利</v>
      </c>
      <c r="B245" s="6" t="s">
        <v>414</v>
      </c>
      <c r="C245" s="6" t="s">
        <v>360</v>
      </c>
      <c r="D245" s="6" t="s">
        <v>195</v>
      </c>
      <c r="E245" s="6" t="s">
        <v>196</v>
      </c>
      <c r="F245" s="6" t="s">
        <v>361</v>
      </c>
      <c r="G245" s="6" t="s">
        <v>362</v>
      </c>
      <c r="H245" s="8">
        <v>4496</v>
      </c>
      <c r="I245" s="8">
        <v>4496</v>
      </c>
      <c r="J245" s="8"/>
      <c r="K245" s="8"/>
      <c r="L245" s="8"/>
      <c r="M245" s="8">
        <v>4496</v>
      </c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ht="36.45" customHeight="1" spans="1:23">
      <c r="A246" s="6" t="str">
        <f t="shared" si="8"/>
        <v>      维登乡水利</v>
      </c>
      <c r="B246" s="6" t="s">
        <v>414</v>
      </c>
      <c r="C246" s="6" t="s">
        <v>360</v>
      </c>
      <c r="D246" s="6" t="s">
        <v>195</v>
      </c>
      <c r="E246" s="6" t="s">
        <v>196</v>
      </c>
      <c r="F246" s="6" t="s">
        <v>361</v>
      </c>
      <c r="G246" s="6" t="s">
        <v>362</v>
      </c>
      <c r="H246" s="8">
        <v>115836</v>
      </c>
      <c r="I246" s="8">
        <v>115836</v>
      </c>
      <c r="J246" s="8"/>
      <c r="K246" s="8"/>
      <c r="L246" s="8"/>
      <c r="M246" s="8">
        <v>115836</v>
      </c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ht="36.45" customHeight="1" spans="1:23">
      <c r="A247" s="6" t="str">
        <f t="shared" si="8"/>
        <v>      维登乡水利</v>
      </c>
      <c r="B247" s="6" t="s">
        <v>415</v>
      </c>
      <c r="C247" s="6" t="s">
        <v>364</v>
      </c>
      <c r="D247" s="6" t="s">
        <v>195</v>
      </c>
      <c r="E247" s="6" t="s">
        <v>196</v>
      </c>
      <c r="F247" s="6" t="s">
        <v>361</v>
      </c>
      <c r="G247" s="6" t="s">
        <v>362</v>
      </c>
      <c r="H247" s="8">
        <v>28260</v>
      </c>
      <c r="I247" s="8">
        <v>28260</v>
      </c>
      <c r="J247" s="8"/>
      <c r="K247" s="8"/>
      <c r="L247" s="8"/>
      <c r="M247" s="8">
        <v>28260</v>
      </c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ht="36.45" customHeight="1" spans="1:23">
      <c r="A248" s="6" t="str">
        <f t="shared" si="8"/>
        <v>      维登乡水利</v>
      </c>
      <c r="B248" s="6" t="s">
        <v>416</v>
      </c>
      <c r="C248" s="6" t="s">
        <v>275</v>
      </c>
      <c r="D248" s="6" t="s">
        <v>164</v>
      </c>
      <c r="E248" s="6" t="s">
        <v>165</v>
      </c>
      <c r="F248" s="6" t="s">
        <v>276</v>
      </c>
      <c r="G248" s="6" t="s">
        <v>277</v>
      </c>
      <c r="H248" s="8">
        <v>34211.84</v>
      </c>
      <c r="I248" s="8">
        <v>34211.84</v>
      </c>
      <c r="J248" s="8"/>
      <c r="K248" s="8"/>
      <c r="L248" s="8"/>
      <c r="M248" s="8">
        <v>34211.84</v>
      </c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ht="36.45" customHeight="1" spans="1:23">
      <c r="A249" s="6" t="str">
        <f t="shared" si="8"/>
        <v>      维登乡水利</v>
      </c>
      <c r="B249" s="6" t="s">
        <v>416</v>
      </c>
      <c r="C249" s="6" t="s">
        <v>275</v>
      </c>
      <c r="D249" s="6" t="s">
        <v>166</v>
      </c>
      <c r="E249" s="6" t="s">
        <v>167</v>
      </c>
      <c r="F249" s="6" t="s">
        <v>278</v>
      </c>
      <c r="G249" s="6" t="s">
        <v>279</v>
      </c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ht="36.45" customHeight="1" spans="1:23">
      <c r="A250" s="6" t="str">
        <f t="shared" si="8"/>
        <v>      维登乡水利</v>
      </c>
      <c r="B250" s="6" t="s">
        <v>416</v>
      </c>
      <c r="C250" s="6" t="s">
        <v>275</v>
      </c>
      <c r="D250" s="6" t="s">
        <v>176</v>
      </c>
      <c r="E250" s="6" t="s">
        <v>177</v>
      </c>
      <c r="F250" s="6" t="s">
        <v>280</v>
      </c>
      <c r="G250" s="6" t="s">
        <v>281</v>
      </c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ht="36.45" customHeight="1" spans="1:23">
      <c r="A251" s="6" t="str">
        <f t="shared" si="8"/>
        <v>      维登乡水利</v>
      </c>
      <c r="B251" s="6" t="s">
        <v>416</v>
      </c>
      <c r="C251" s="6" t="s">
        <v>275</v>
      </c>
      <c r="D251" s="6" t="s">
        <v>178</v>
      </c>
      <c r="E251" s="6" t="s">
        <v>179</v>
      </c>
      <c r="F251" s="6" t="s">
        <v>280</v>
      </c>
      <c r="G251" s="6" t="s">
        <v>281</v>
      </c>
      <c r="H251" s="8">
        <v>16061.4</v>
      </c>
      <c r="I251" s="8">
        <v>16061.4</v>
      </c>
      <c r="J251" s="8"/>
      <c r="K251" s="8"/>
      <c r="L251" s="8"/>
      <c r="M251" s="8">
        <v>16061.4</v>
      </c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ht="36.45" customHeight="1" spans="1:23">
      <c r="A252" s="6" t="str">
        <f t="shared" si="8"/>
        <v>      维登乡水利</v>
      </c>
      <c r="B252" s="6" t="s">
        <v>416</v>
      </c>
      <c r="C252" s="6" t="s">
        <v>275</v>
      </c>
      <c r="D252" s="6" t="s">
        <v>180</v>
      </c>
      <c r="E252" s="6" t="s">
        <v>181</v>
      </c>
      <c r="F252" s="6" t="s">
        <v>282</v>
      </c>
      <c r="G252" s="6" t="s">
        <v>283</v>
      </c>
      <c r="H252" s="8">
        <v>8566.08</v>
      </c>
      <c r="I252" s="8">
        <v>8566.08</v>
      </c>
      <c r="J252" s="8"/>
      <c r="K252" s="8"/>
      <c r="L252" s="8"/>
      <c r="M252" s="8">
        <v>8566.08</v>
      </c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ht="36.45" customHeight="1" spans="1:23">
      <c r="A253" s="6" t="str">
        <f t="shared" si="8"/>
        <v>      维登乡水利</v>
      </c>
      <c r="B253" s="6" t="s">
        <v>416</v>
      </c>
      <c r="C253" s="6" t="s">
        <v>275</v>
      </c>
      <c r="D253" s="6" t="s">
        <v>180</v>
      </c>
      <c r="E253" s="6" t="s">
        <v>181</v>
      </c>
      <c r="F253" s="6" t="s">
        <v>282</v>
      </c>
      <c r="G253" s="6" t="s">
        <v>283</v>
      </c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ht="36.45" customHeight="1" spans="1:23">
      <c r="A254" s="6" t="str">
        <f t="shared" si="8"/>
        <v>      维登乡水利</v>
      </c>
      <c r="B254" s="6" t="s">
        <v>416</v>
      </c>
      <c r="C254" s="6" t="s">
        <v>275</v>
      </c>
      <c r="D254" s="6" t="s">
        <v>195</v>
      </c>
      <c r="E254" s="6" t="s">
        <v>196</v>
      </c>
      <c r="F254" s="6" t="s">
        <v>284</v>
      </c>
      <c r="G254" s="6" t="s">
        <v>285</v>
      </c>
      <c r="H254" s="8">
        <v>1499.06</v>
      </c>
      <c r="I254" s="8">
        <v>1499.06</v>
      </c>
      <c r="J254" s="8"/>
      <c r="K254" s="8"/>
      <c r="L254" s="8"/>
      <c r="M254" s="8">
        <v>1499.06</v>
      </c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ht="36.45" customHeight="1" spans="1:23">
      <c r="A255" s="6" t="str">
        <f t="shared" si="8"/>
        <v>      维登乡水利</v>
      </c>
      <c r="B255" s="6" t="s">
        <v>416</v>
      </c>
      <c r="C255" s="6" t="s">
        <v>275</v>
      </c>
      <c r="D255" s="6" t="s">
        <v>182</v>
      </c>
      <c r="E255" s="6" t="s">
        <v>183</v>
      </c>
      <c r="F255" s="6" t="s">
        <v>284</v>
      </c>
      <c r="G255" s="6" t="s">
        <v>285</v>
      </c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ht="36.45" customHeight="1" spans="1:23">
      <c r="A256" s="6" t="str">
        <f t="shared" si="8"/>
        <v>      维登乡水利</v>
      </c>
      <c r="B256" s="6" t="s">
        <v>416</v>
      </c>
      <c r="C256" s="6" t="s">
        <v>275</v>
      </c>
      <c r="D256" s="6" t="s">
        <v>182</v>
      </c>
      <c r="E256" s="6" t="s">
        <v>183</v>
      </c>
      <c r="F256" s="6" t="s">
        <v>284</v>
      </c>
      <c r="G256" s="6" t="s">
        <v>285</v>
      </c>
      <c r="H256" s="8">
        <v>552</v>
      </c>
      <c r="I256" s="8">
        <v>552</v>
      </c>
      <c r="J256" s="8"/>
      <c r="K256" s="8"/>
      <c r="L256" s="8"/>
      <c r="M256" s="8">
        <v>552</v>
      </c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ht="36.45" customHeight="1" spans="1:23">
      <c r="A257" s="6" t="str">
        <f t="shared" si="8"/>
        <v>      维登乡水利</v>
      </c>
      <c r="B257" s="6" t="s">
        <v>416</v>
      </c>
      <c r="C257" s="6" t="s">
        <v>275</v>
      </c>
      <c r="D257" s="6" t="s">
        <v>182</v>
      </c>
      <c r="E257" s="6" t="s">
        <v>183</v>
      </c>
      <c r="F257" s="6" t="s">
        <v>284</v>
      </c>
      <c r="G257" s="6" t="s">
        <v>285</v>
      </c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ht="36.45" customHeight="1" spans="1:23">
      <c r="A258" s="6" t="str">
        <f t="shared" si="8"/>
        <v>      维登乡水利</v>
      </c>
      <c r="B258" s="6" t="s">
        <v>416</v>
      </c>
      <c r="C258" s="6" t="s">
        <v>275</v>
      </c>
      <c r="D258" s="6" t="s">
        <v>182</v>
      </c>
      <c r="E258" s="6" t="s">
        <v>183</v>
      </c>
      <c r="F258" s="6" t="s">
        <v>284</v>
      </c>
      <c r="G258" s="6" t="s">
        <v>285</v>
      </c>
      <c r="H258" s="8">
        <v>427.65</v>
      </c>
      <c r="I258" s="8">
        <v>427.65</v>
      </c>
      <c r="J258" s="8"/>
      <c r="K258" s="8"/>
      <c r="L258" s="8"/>
      <c r="M258" s="8">
        <v>427.65</v>
      </c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ht="36.45" customHeight="1" spans="1:23">
      <c r="A259" s="6" t="str">
        <f t="shared" si="8"/>
        <v>      维登乡水利</v>
      </c>
      <c r="B259" s="6" t="s">
        <v>417</v>
      </c>
      <c r="C259" s="6" t="s">
        <v>206</v>
      </c>
      <c r="D259" s="6" t="s">
        <v>205</v>
      </c>
      <c r="E259" s="6" t="s">
        <v>206</v>
      </c>
      <c r="F259" s="6" t="s">
        <v>287</v>
      </c>
      <c r="G259" s="6" t="s">
        <v>206</v>
      </c>
      <c r="H259" s="8">
        <v>28877.76</v>
      </c>
      <c r="I259" s="8">
        <v>28877.76</v>
      </c>
      <c r="J259" s="8"/>
      <c r="K259" s="8"/>
      <c r="L259" s="8"/>
      <c r="M259" s="8">
        <v>28877.76</v>
      </c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ht="36.45" customHeight="1" spans="1:23">
      <c r="A260" s="6" t="str">
        <f t="shared" si="8"/>
        <v>      维登乡水利</v>
      </c>
      <c r="B260" s="6" t="s">
        <v>418</v>
      </c>
      <c r="C260" s="6" t="s">
        <v>289</v>
      </c>
      <c r="D260" s="6" t="s">
        <v>195</v>
      </c>
      <c r="E260" s="6" t="s">
        <v>196</v>
      </c>
      <c r="F260" s="6" t="s">
        <v>290</v>
      </c>
      <c r="G260" s="6" t="s">
        <v>291</v>
      </c>
      <c r="H260" s="8">
        <v>11700</v>
      </c>
      <c r="I260" s="8">
        <v>11700</v>
      </c>
      <c r="J260" s="8"/>
      <c r="K260" s="8"/>
      <c r="L260" s="8"/>
      <c r="M260" s="8">
        <v>11700</v>
      </c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ht="36.45" customHeight="1" spans="1:23">
      <c r="A261" s="6" t="str">
        <f t="shared" si="8"/>
        <v>      维登乡水利</v>
      </c>
      <c r="B261" s="6" t="s">
        <v>418</v>
      </c>
      <c r="C261" s="6" t="s">
        <v>289</v>
      </c>
      <c r="D261" s="6" t="s">
        <v>195</v>
      </c>
      <c r="E261" s="6" t="s">
        <v>196</v>
      </c>
      <c r="F261" s="6" t="s">
        <v>290</v>
      </c>
      <c r="G261" s="6" t="s">
        <v>291</v>
      </c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ht="36.45" customHeight="1" spans="1:23">
      <c r="A262" s="6" t="str">
        <f t="shared" si="8"/>
        <v>      维登乡水利</v>
      </c>
      <c r="B262" s="6" t="s">
        <v>418</v>
      </c>
      <c r="C262" s="6" t="s">
        <v>289</v>
      </c>
      <c r="D262" s="6" t="s">
        <v>195</v>
      </c>
      <c r="E262" s="6" t="s">
        <v>196</v>
      </c>
      <c r="F262" s="6" t="s">
        <v>294</v>
      </c>
      <c r="G262" s="6" t="s">
        <v>295</v>
      </c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ht="36.45" customHeight="1" spans="1:23">
      <c r="A263" s="6" t="str">
        <f t="shared" si="8"/>
        <v>      维登乡水利</v>
      </c>
      <c r="B263" s="6" t="s">
        <v>419</v>
      </c>
      <c r="C263" s="6" t="s">
        <v>297</v>
      </c>
      <c r="D263" s="6" t="s">
        <v>195</v>
      </c>
      <c r="E263" s="6" t="s">
        <v>196</v>
      </c>
      <c r="F263" s="6" t="s">
        <v>298</v>
      </c>
      <c r="G263" s="6" t="s">
        <v>297</v>
      </c>
      <c r="H263" s="8">
        <v>4283.04</v>
      </c>
      <c r="I263" s="8">
        <v>4283.04</v>
      </c>
      <c r="J263" s="8"/>
      <c r="K263" s="8"/>
      <c r="L263" s="8"/>
      <c r="M263" s="8">
        <v>4283.04</v>
      </c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ht="36.45" customHeight="1" spans="1:23">
      <c r="A264" s="6" t="str">
        <f t="shared" si="8"/>
        <v>      维登乡水利</v>
      </c>
      <c r="B264" s="6" t="s">
        <v>418</v>
      </c>
      <c r="C264" s="6" t="s">
        <v>289</v>
      </c>
      <c r="D264" s="6" t="s">
        <v>195</v>
      </c>
      <c r="E264" s="6" t="s">
        <v>196</v>
      </c>
      <c r="F264" s="6" t="s">
        <v>299</v>
      </c>
      <c r="G264" s="6" t="s">
        <v>300</v>
      </c>
      <c r="H264" s="8">
        <v>300</v>
      </c>
      <c r="I264" s="8">
        <v>300</v>
      </c>
      <c r="J264" s="8"/>
      <c r="K264" s="8"/>
      <c r="L264" s="8"/>
      <c r="M264" s="8">
        <v>300</v>
      </c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ht="36.45" customHeight="1" spans="1:23">
      <c r="A265" s="6" t="str">
        <f t="shared" si="8"/>
        <v>      维登乡水利</v>
      </c>
      <c r="B265" s="6" t="s">
        <v>420</v>
      </c>
      <c r="C265" s="6" t="s">
        <v>302</v>
      </c>
      <c r="D265" s="6" t="s">
        <v>195</v>
      </c>
      <c r="E265" s="6" t="s">
        <v>196</v>
      </c>
      <c r="F265" s="6" t="s">
        <v>299</v>
      </c>
      <c r="G265" s="6" t="s">
        <v>300</v>
      </c>
      <c r="H265" s="8">
        <v>3000</v>
      </c>
      <c r="I265" s="8">
        <v>3000</v>
      </c>
      <c r="J265" s="8"/>
      <c r="K265" s="8"/>
      <c r="L265" s="8"/>
      <c r="M265" s="8">
        <v>3000</v>
      </c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ht="36.45" customHeight="1" spans="1:23">
      <c r="A266" s="18" t="s">
        <v>110</v>
      </c>
      <c r="B266" s="4"/>
      <c r="C266" s="4"/>
      <c r="D266" s="4"/>
      <c r="E266" s="4"/>
      <c r="F266" s="4"/>
      <c r="G266" s="4"/>
      <c r="H266" s="8">
        <v>1002375.99</v>
      </c>
      <c r="I266" s="8">
        <v>1002375.99</v>
      </c>
      <c r="J266" s="8"/>
      <c r="K266" s="8"/>
      <c r="L266" s="8"/>
      <c r="M266" s="8">
        <v>1002375.99</v>
      </c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ht="36.45" customHeight="1" spans="1:23">
      <c r="A267" s="6" t="str">
        <f t="shared" ref="A267:A290" si="9">"      "&amp;"维登乡林管所"</f>
        <v>      维登乡林管所</v>
      </c>
      <c r="B267" s="6" t="s">
        <v>421</v>
      </c>
      <c r="C267" s="6" t="s">
        <v>360</v>
      </c>
      <c r="D267" s="6" t="s">
        <v>191</v>
      </c>
      <c r="E267" s="6" t="s">
        <v>192</v>
      </c>
      <c r="F267" s="6" t="s">
        <v>266</v>
      </c>
      <c r="G267" s="6" t="s">
        <v>267</v>
      </c>
      <c r="H267" s="8">
        <v>140292</v>
      </c>
      <c r="I267" s="8">
        <v>140292</v>
      </c>
      <c r="J267" s="8"/>
      <c r="K267" s="8"/>
      <c r="L267" s="8"/>
      <c r="M267" s="8">
        <v>140292</v>
      </c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ht="36.45" customHeight="1" spans="1:23">
      <c r="A268" s="6" t="str">
        <f t="shared" si="9"/>
        <v>      维登乡林管所</v>
      </c>
      <c r="B268" s="6" t="s">
        <v>421</v>
      </c>
      <c r="C268" s="6" t="s">
        <v>360</v>
      </c>
      <c r="D268" s="6" t="s">
        <v>191</v>
      </c>
      <c r="E268" s="6" t="s">
        <v>192</v>
      </c>
      <c r="F268" s="6" t="s">
        <v>268</v>
      </c>
      <c r="G268" s="6" t="s">
        <v>269</v>
      </c>
      <c r="H268" s="8">
        <v>45000</v>
      </c>
      <c r="I268" s="8">
        <v>45000</v>
      </c>
      <c r="J268" s="8"/>
      <c r="K268" s="8"/>
      <c r="L268" s="8"/>
      <c r="M268" s="8">
        <v>45000</v>
      </c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ht="36.45" customHeight="1" spans="1:23">
      <c r="A269" s="6" t="str">
        <f t="shared" si="9"/>
        <v>      维登乡林管所</v>
      </c>
      <c r="B269" s="6" t="s">
        <v>421</v>
      </c>
      <c r="C269" s="6" t="s">
        <v>360</v>
      </c>
      <c r="D269" s="6" t="s">
        <v>191</v>
      </c>
      <c r="E269" s="6" t="s">
        <v>192</v>
      </c>
      <c r="F269" s="6" t="s">
        <v>268</v>
      </c>
      <c r="G269" s="6" t="s">
        <v>269</v>
      </c>
      <c r="H269" s="8">
        <v>96600</v>
      </c>
      <c r="I269" s="8">
        <v>96600</v>
      </c>
      <c r="J269" s="8"/>
      <c r="K269" s="8"/>
      <c r="L269" s="8"/>
      <c r="M269" s="8">
        <v>96600</v>
      </c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ht="36.45" customHeight="1" spans="1:23">
      <c r="A270" s="6" t="str">
        <f t="shared" si="9"/>
        <v>      维登乡林管所</v>
      </c>
      <c r="B270" s="6" t="s">
        <v>421</v>
      </c>
      <c r="C270" s="6" t="s">
        <v>360</v>
      </c>
      <c r="D270" s="6" t="s">
        <v>191</v>
      </c>
      <c r="E270" s="6" t="s">
        <v>192</v>
      </c>
      <c r="F270" s="6" t="s">
        <v>361</v>
      </c>
      <c r="G270" s="6" t="s">
        <v>362</v>
      </c>
      <c r="H270" s="8">
        <v>11691</v>
      </c>
      <c r="I270" s="8">
        <v>11691</v>
      </c>
      <c r="J270" s="8"/>
      <c r="K270" s="8"/>
      <c r="L270" s="8"/>
      <c r="M270" s="8">
        <v>11691</v>
      </c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ht="36.45" customHeight="1" spans="1:23">
      <c r="A271" s="6" t="str">
        <f t="shared" si="9"/>
        <v>      维登乡林管所</v>
      </c>
      <c r="B271" s="6" t="s">
        <v>421</v>
      </c>
      <c r="C271" s="6" t="s">
        <v>360</v>
      </c>
      <c r="D271" s="6" t="s">
        <v>191</v>
      </c>
      <c r="E271" s="6" t="s">
        <v>192</v>
      </c>
      <c r="F271" s="6" t="s">
        <v>361</v>
      </c>
      <c r="G271" s="6" t="s">
        <v>362</v>
      </c>
      <c r="H271" s="8">
        <v>292800</v>
      </c>
      <c r="I271" s="8">
        <v>292800</v>
      </c>
      <c r="J271" s="8"/>
      <c r="K271" s="8"/>
      <c r="L271" s="8"/>
      <c r="M271" s="8">
        <v>292800</v>
      </c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ht="36.45" customHeight="1" spans="1:23">
      <c r="A272" s="6" t="str">
        <f t="shared" si="9"/>
        <v>      维登乡林管所</v>
      </c>
      <c r="B272" s="6" t="s">
        <v>422</v>
      </c>
      <c r="C272" s="6" t="s">
        <v>364</v>
      </c>
      <c r="D272" s="6" t="s">
        <v>191</v>
      </c>
      <c r="E272" s="6" t="s">
        <v>192</v>
      </c>
      <c r="F272" s="6" t="s">
        <v>361</v>
      </c>
      <c r="G272" s="6" t="s">
        <v>362</v>
      </c>
      <c r="H272" s="8">
        <v>118980</v>
      </c>
      <c r="I272" s="8">
        <v>118980</v>
      </c>
      <c r="J272" s="8"/>
      <c r="K272" s="8"/>
      <c r="L272" s="8"/>
      <c r="M272" s="8">
        <v>118980</v>
      </c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ht="36.45" customHeight="1" spans="1:23">
      <c r="A273" s="6" t="str">
        <f t="shared" si="9"/>
        <v>      维登乡林管所</v>
      </c>
      <c r="B273" s="6" t="s">
        <v>423</v>
      </c>
      <c r="C273" s="6" t="s">
        <v>275</v>
      </c>
      <c r="D273" s="6" t="s">
        <v>164</v>
      </c>
      <c r="E273" s="6" t="s">
        <v>165</v>
      </c>
      <c r="F273" s="6" t="s">
        <v>276</v>
      </c>
      <c r="G273" s="6" t="s">
        <v>277</v>
      </c>
      <c r="H273" s="8">
        <v>94714.08</v>
      </c>
      <c r="I273" s="8">
        <v>94714.08</v>
      </c>
      <c r="J273" s="8"/>
      <c r="K273" s="8"/>
      <c r="L273" s="8"/>
      <c r="M273" s="8">
        <v>94714.08</v>
      </c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ht="36.45" customHeight="1" spans="1:23">
      <c r="A274" s="6" t="str">
        <f t="shared" si="9"/>
        <v>      维登乡林管所</v>
      </c>
      <c r="B274" s="6" t="s">
        <v>423</v>
      </c>
      <c r="C274" s="6" t="s">
        <v>275</v>
      </c>
      <c r="D274" s="6" t="s">
        <v>166</v>
      </c>
      <c r="E274" s="6" t="s">
        <v>167</v>
      </c>
      <c r="F274" s="6" t="s">
        <v>278</v>
      </c>
      <c r="G274" s="6" t="s">
        <v>279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ht="36.45" customHeight="1" spans="1:23">
      <c r="A275" s="6" t="str">
        <f t="shared" si="9"/>
        <v>      维登乡林管所</v>
      </c>
      <c r="B275" s="6" t="s">
        <v>423</v>
      </c>
      <c r="C275" s="6" t="s">
        <v>275</v>
      </c>
      <c r="D275" s="6" t="s">
        <v>176</v>
      </c>
      <c r="E275" s="6" t="s">
        <v>177</v>
      </c>
      <c r="F275" s="6" t="s">
        <v>280</v>
      </c>
      <c r="G275" s="6" t="s">
        <v>281</v>
      </c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ht="36.45" customHeight="1" spans="1:23">
      <c r="A276" s="6" t="str">
        <f t="shared" si="9"/>
        <v>      维登乡林管所</v>
      </c>
      <c r="B276" s="6" t="s">
        <v>423</v>
      </c>
      <c r="C276" s="6" t="s">
        <v>275</v>
      </c>
      <c r="D276" s="6" t="s">
        <v>178</v>
      </c>
      <c r="E276" s="6" t="s">
        <v>179</v>
      </c>
      <c r="F276" s="6" t="s">
        <v>280</v>
      </c>
      <c r="G276" s="6" t="s">
        <v>281</v>
      </c>
      <c r="H276" s="8">
        <v>44150.4</v>
      </c>
      <c r="I276" s="8">
        <v>44150.4</v>
      </c>
      <c r="J276" s="8"/>
      <c r="K276" s="8"/>
      <c r="L276" s="8"/>
      <c r="M276" s="8">
        <v>44150.4</v>
      </c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ht="36.45" customHeight="1" spans="1:23">
      <c r="A277" s="6" t="str">
        <f t="shared" si="9"/>
        <v>      维登乡林管所</v>
      </c>
      <c r="B277" s="6" t="s">
        <v>423</v>
      </c>
      <c r="C277" s="6" t="s">
        <v>275</v>
      </c>
      <c r="D277" s="6" t="s">
        <v>180</v>
      </c>
      <c r="E277" s="6" t="s">
        <v>181</v>
      </c>
      <c r="F277" s="6" t="s">
        <v>282</v>
      </c>
      <c r="G277" s="6" t="s">
        <v>283</v>
      </c>
      <c r="H277" s="8">
        <v>23546.88</v>
      </c>
      <c r="I277" s="8">
        <v>23546.88</v>
      </c>
      <c r="J277" s="8"/>
      <c r="K277" s="8"/>
      <c r="L277" s="8"/>
      <c r="M277" s="8">
        <v>23546.88</v>
      </c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ht="36.45" customHeight="1" spans="1:23">
      <c r="A278" s="6" t="str">
        <f t="shared" si="9"/>
        <v>      维登乡林管所</v>
      </c>
      <c r="B278" s="6" t="s">
        <v>423</v>
      </c>
      <c r="C278" s="6" t="s">
        <v>275</v>
      </c>
      <c r="D278" s="6" t="s">
        <v>180</v>
      </c>
      <c r="E278" s="6" t="s">
        <v>181</v>
      </c>
      <c r="F278" s="6" t="s">
        <v>282</v>
      </c>
      <c r="G278" s="6" t="s">
        <v>283</v>
      </c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ht="36.45" customHeight="1" spans="1:23">
      <c r="A279" s="6" t="str">
        <f t="shared" si="9"/>
        <v>      维登乡林管所</v>
      </c>
      <c r="B279" s="6" t="s">
        <v>423</v>
      </c>
      <c r="C279" s="6" t="s">
        <v>275</v>
      </c>
      <c r="D279" s="6" t="s">
        <v>191</v>
      </c>
      <c r="E279" s="6" t="s">
        <v>192</v>
      </c>
      <c r="F279" s="6" t="s">
        <v>284</v>
      </c>
      <c r="G279" s="6" t="s">
        <v>285</v>
      </c>
      <c r="H279" s="8">
        <v>4120.7</v>
      </c>
      <c r="I279" s="8">
        <v>4120.7</v>
      </c>
      <c r="J279" s="8"/>
      <c r="K279" s="8"/>
      <c r="L279" s="8"/>
      <c r="M279" s="8">
        <v>4120.7</v>
      </c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ht="36.45" customHeight="1" spans="1:23">
      <c r="A280" s="6" t="str">
        <f t="shared" si="9"/>
        <v>      维登乡林管所</v>
      </c>
      <c r="B280" s="6" t="s">
        <v>423</v>
      </c>
      <c r="C280" s="6" t="s">
        <v>275</v>
      </c>
      <c r="D280" s="6" t="s">
        <v>182</v>
      </c>
      <c r="E280" s="6" t="s">
        <v>183</v>
      </c>
      <c r="F280" s="6" t="s">
        <v>284</v>
      </c>
      <c r="G280" s="6" t="s">
        <v>285</v>
      </c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ht="36.45" customHeight="1" spans="1:23">
      <c r="A281" s="6" t="str">
        <f t="shared" si="9"/>
        <v>      维登乡林管所</v>
      </c>
      <c r="B281" s="6" t="s">
        <v>423</v>
      </c>
      <c r="C281" s="6" t="s">
        <v>275</v>
      </c>
      <c r="D281" s="6" t="s">
        <v>182</v>
      </c>
      <c r="E281" s="6" t="s">
        <v>183</v>
      </c>
      <c r="F281" s="6" t="s">
        <v>284</v>
      </c>
      <c r="G281" s="6" t="s">
        <v>285</v>
      </c>
      <c r="H281" s="8">
        <v>1380</v>
      </c>
      <c r="I281" s="8">
        <v>1380</v>
      </c>
      <c r="J281" s="8"/>
      <c r="K281" s="8"/>
      <c r="L281" s="8"/>
      <c r="M281" s="8">
        <v>1380</v>
      </c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ht="36.45" customHeight="1" spans="1:23">
      <c r="A282" s="6" t="str">
        <f t="shared" si="9"/>
        <v>      维登乡林管所</v>
      </c>
      <c r="B282" s="6" t="s">
        <v>423</v>
      </c>
      <c r="C282" s="6" t="s">
        <v>275</v>
      </c>
      <c r="D282" s="6" t="s">
        <v>182</v>
      </c>
      <c r="E282" s="6" t="s">
        <v>183</v>
      </c>
      <c r="F282" s="6" t="s">
        <v>284</v>
      </c>
      <c r="G282" s="6" t="s">
        <v>285</v>
      </c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ht="36.45" customHeight="1" spans="1:23">
      <c r="A283" s="6" t="str">
        <f t="shared" si="9"/>
        <v>      维登乡林管所</v>
      </c>
      <c r="B283" s="6" t="s">
        <v>423</v>
      </c>
      <c r="C283" s="6" t="s">
        <v>275</v>
      </c>
      <c r="D283" s="6" t="s">
        <v>182</v>
      </c>
      <c r="E283" s="6" t="s">
        <v>183</v>
      </c>
      <c r="F283" s="6" t="s">
        <v>284</v>
      </c>
      <c r="G283" s="6" t="s">
        <v>285</v>
      </c>
      <c r="H283" s="8">
        <v>1183.93</v>
      </c>
      <c r="I283" s="8">
        <v>1183.93</v>
      </c>
      <c r="J283" s="8"/>
      <c r="K283" s="8"/>
      <c r="L283" s="8"/>
      <c r="M283" s="8">
        <v>1183.93</v>
      </c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ht="36.45" customHeight="1" spans="1:23">
      <c r="A284" s="6" t="str">
        <f t="shared" si="9"/>
        <v>      维登乡林管所</v>
      </c>
      <c r="B284" s="6" t="s">
        <v>424</v>
      </c>
      <c r="C284" s="6" t="s">
        <v>206</v>
      </c>
      <c r="D284" s="6" t="s">
        <v>205</v>
      </c>
      <c r="E284" s="6" t="s">
        <v>206</v>
      </c>
      <c r="F284" s="6" t="s">
        <v>287</v>
      </c>
      <c r="G284" s="6" t="s">
        <v>206</v>
      </c>
      <c r="H284" s="8">
        <v>78643.56</v>
      </c>
      <c r="I284" s="8">
        <v>78643.56</v>
      </c>
      <c r="J284" s="8"/>
      <c r="K284" s="8"/>
      <c r="L284" s="8"/>
      <c r="M284" s="8">
        <v>78643.56</v>
      </c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ht="36.45" customHeight="1" spans="1:23">
      <c r="A285" s="6" t="str">
        <f t="shared" si="9"/>
        <v>      维登乡林管所</v>
      </c>
      <c r="B285" s="6" t="s">
        <v>425</v>
      </c>
      <c r="C285" s="6" t="s">
        <v>289</v>
      </c>
      <c r="D285" s="6" t="s">
        <v>191</v>
      </c>
      <c r="E285" s="6" t="s">
        <v>192</v>
      </c>
      <c r="F285" s="6" t="s">
        <v>290</v>
      </c>
      <c r="G285" s="6" t="s">
        <v>291</v>
      </c>
      <c r="H285" s="8">
        <v>29250</v>
      </c>
      <c r="I285" s="8">
        <v>29250</v>
      </c>
      <c r="J285" s="8"/>
      <c r="K285" s="8"/>
      <c r="L285" s="8"/>
      <c r="M285" s="8">
        <v>29250</v>
      </c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ht="36.45" customHeight="1" spans="1:23">
      <c r="A286" s="6" t="str">
        <f t="shared" si="9"/>
        <v>      维登乡林管所</v>
      </c>
      <c r="B286" s="6" t="s">
        <v>425</v>
      </c>
      <c r="C286" s="6" t="s">
        <v>289</v>
      </c>
      <c r="D286" s="6" t="s">
        <v>191</v>
      </c>
      <c r="E286" s="6" t="s">
        <v>192</v>
      </c>
      <c r="F286" s="6" t="s">
        <v>290</v>
      </c>
      <c r="G286" s="6" t="s">
        <v>291</v>
      </c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ht="36.45" customHeight="1" spans="1:23">
      <c r="A287" s="6" t="str">
        <f t="shared" si="9"/>
        <v>      维登乡林管所</v>
      </c>
      <c r="B287" s="6" t="s">
        <v>425</v>
      </c>
      <c r="C287" s="6" t="s">
        <v>289</v>
      </c>
      <c r="D287" s="6" t="s">
        <v>191</v>
      </c>
      <c r="E287" s="6" t="s">
        <v>192</v>
      </c>
      <c r="F287" s="6" t="s">
        <v>294</v>
      </c>
      <c r="G287" s="6" t="s">
        <v>295</v>
      </c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ht="36.45" customHeight="1" spans="1:23">
      <c r="A288" s="6" t="str">
        <f t="shared" si="9"/>
        <v>      维登乡林管所</v>
      </c>
      <c r="B288" s="6" t="s">
        <v>426</v>
      </c>
      <c r="C288" s="6" t="s">
        <v>297</v>
      </c>
      <c r="D288" s="6" t="s">
        <v>191</v>
      </c>
      <c r="E288" s="6" t="s">
        <v>192</v>
      </c>
      <c r="F288" s="6" t="s">
        <v>298</v>
      </c>
      <c r="G288" s="6" t="s">
        <v>297</v>
      </c>
      <c r="H288" s="8">
        <v>11773.44</v>
      </c>
      <c r="I288" s="8">
        <v>11773.44</v>
      </c>
      <c r="J288" s="8"/>
      <c r="K288" s="8"/>
      <c r="L288" s="8"/>
      <c r="M288" s="8">
        <v>11773.44</v>
      </c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ht="36.45" customHeight="1" spans="1:23">
      <c r="A289" s="6" t="str">
        <f t="shared" si="9"/>
        <v>      维登乡林管所</v>
      </c>
      <c r="B289" s="6" t="s">
        <v>425</v>
      </c>
      <c r="C289" s="6" t="s">
        <v>289</v>
      </c>
      <c r="D289" s="6" t="s">
        <v>191</v>
      </c>
      <c r="E289" s="6" t="s">
        <v>192</v>
      </c>
      <c r="F289" s="6" t="s">
        <v>299</v>
      </c>
      <c r="G289" s="6" t="s">
        <v>300</v>
      </c>
      <c r="H289" s="8">
        <v>750</v>
      </c>
      <c r="I289" s="8">
        <v>750</v>
      </c>
      <c r="J289" s="8"/>
      <c r="K289" s="8"/>
      <c r="L289" s="8"/>
      <c r="M289" s="8">
        <v>750</v>
      </c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ht="36.45" customHeight="1" spans="1:23">
      <c r="A290" s="6" t="str">
        <f t="shared" si="9"/>
        <v>      维登乡林管所</v>
      </c>
      <c r="B290" s="6" t="s">
        <v>427</v>
      </c>
      <c r="C290" s="6" t="s">
        <v>302</v>
      </c>
      <c r="D290" s="6" t="s">
        <v>191</v>
      </c>
      <c r="E290" s="6" t="s">
        <v>192</v>
      </c>
      <c r="F290" s="6" t="s">
        <v>299</v>
      </c>
      <c r="G290" s="6" t="s">
        <v>300</v>
      </c>
      <c r="H290" s="8">
        <v>7500</v>
      </c>
      <c r="I290" s="8">
        <v>7500</v>
      </c>
      <c r="J290" s="8"/>
      <c r="K290" s="8"/>
      <c r="L290" s="8"/>
      <c r="M290" s="8">
        <v>7500</v>
      </c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ht="36.45" customHeight="1" spans="1:23">
      <c r="A291" s="5" t="s">
        <v>213</v>
      </c>
      <c r="B291" s="5"/>
      <c r="C291" s="5"/>
      <c r="D291" s="5"/>
      <c r="E291" s="5"/>
      <c r="F291" s="5"/>
      <c r="G291" s="5"/>
      <c r="H291" s="8">
        <v>22927463.19</v>
      </c>
      <c r="I291" s="8">
        <v>22927463.19</v>
      </c>
      <c r="J291" s="8"/>
      <c r="K291" s="8"/>
      <c r="L291" s="8"/>
      <c r="M291" s="8">
        <v>22927463.19</v>
      </c>
      <c r="N291" s="8"/>
      <c r="O291" s="8"/>
      <c r="P291" s="8"/>
      <c r="Q291" s="8"/>
      <c r="R291" s="8"/>
      <c r="S291" s="8"/>
      <c r="T291" s="8"/>
      <c r="U291" s="8"/>
      <c r="V291" s="8"/>
      <c r="W291" s="8"/>
    </row>
  </sheetData>
  <mergeCells count="30">
    <mergeCell ref="A3:W3"/>
    <mergeCell ref="A4:V4"/>
    <mergeCell ref="H5:W5"/>
    <mergeCell ref="I6:M6"/>
    <mergeCell ref="N6:P6"/>
    <mergeCell ref="R6:W6"/>
    <mergeCell ref="A291:G29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topLeftCell="F1" workbookViewId="0">
      <pane ySplit="1" topLeftCell="A2" activePane="bottomLeft" state="frozen"/>
      <selection/>
      <selection pane="bottomLeft" activeCell="G13" sqref="G13"/>
    </sheetView>
  </sheetViews>
  <sheetFormatPr defaultColWidth="8.85185185185185" defaultRowHeight="15" customHeight="1"/>
  <cols>
    <col min="1" max="1" width="23.5462962962963" customWidth="1"/>
    <col min="2" max="2" width="36.1203703703704" customWidth="1"/>
    <col min="3" max="4" width="28.5740740740741" customWidth="1"/>
    <col min="5" max="5" width="22.1203703703704" customWidth="1"/>
    <col min="6" max="6" width="28.5740740740741" customWidth="1"/>
    <col min="7" max="7" width="19.9814814814815" customWidth="1"/>
    <col min="8" max="12" width="28.5740740740741" customWidth="1"/>
    <col min="13" max="17" width="19.2592592592593" customWidth="1"/>
    <col min="18" max="23" width="28.5740740740741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20:23">
      <c r="T2" s="4"/>
      <c r="U2" s="4"/>
      <c r="V2" s="4"/>
      <c r="W2" s="2" t="s">
        <v>428</v>
      </c>
    </row>
    <row r="3" ht="55.2" customHeight="1" spans="1:23">
      <c r="A3" s="3" t="s">
        <v>429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7"/>
      <c r="U3" s="17"/>
      <c r="V3" s="17"/>
      <c r="W3" s="3"/>
    </row>
    <row r="4" ht="18.75" customHeight="1" spans="1:23">
      <c r="A4" s="4" t="str">
        <f>"单位名称："&amp;"维西傈僳族自治县维登乡人民政府"</f>
        <v>单位名称：维西傈僳族自治县维登乡人民政府</v>
      </c>
      <c r="T4" s="4"/>
      <c r="U4" s="4"/>
      <c r="V4" s="4"/>
      <c r="W4" s="2" t="s">
        <v>233</v>
      </c>
    </row>
    <row r="5" ht="34.95" customHeight="1" spans="1:23">
      <c r="A5" s="5" t="s">
        <v>430</v>
      </c>
      <c r="B5" s="5" t="s">
        <v>243</v>
      </c>
      <c r="C5" s="5" t="s">
        <v>244</v>
      </c>
      <c r="D5" s="5" t="s">
        <v>431</v>
      </c>
      <c r="E5" s="5" t="s">
        <v>245</v>
      </c>
      <c r="F5" s="5" t="s">
        <v>246</v>
      </c>
      <c r="G5" s="5" t="s">
        <v>247</v>
      </c>
      <c r="H5" s="5" t="s">
        <v>248</v>
      </c>
      <c r="I5" s="5" t="s">
        <v>57</v>
      </c>
      <c r="J5" s="5" t="s">
        <v>432</v>
      </c>
      <c r="K5" s="5"/>
      <c r="L5" s="5"/>
      <c r="M5" s="5"/>
      <c r="N5" s="5" t="s">
        <v>251</v>
      </c>
      <c r="O5" s="5"/>
      <c r="P5" s="5"/>
      <c r="Q5" s="5" t="s">
        <v>63</v>
      </c>
      <c r="R5" s="5" t="s">
        <v>64</v>
      </c>
      <c r="S5" s="5"/>
      <c r="T5" s="9"/>
      <c r="U5" s="9"/>
      <c r="V5" s="9"/>
      <c r="W5" s="5"/>
    </row>
    <row r="6" ht="34.95" customHeight="1" spans="1:23">
      <c r="A6" s="5"/>
      <c r="B6" s="5"/>
      <c r="C6" s="5"/>
      <c r="D6" s="5"/>
      <c r="E6" s="5"/>
      <c r="F6" s="5"/>
      <c r="G6" s="5"/>
      <c r="H6" s="5"/>
      <c r="I6" s="5"/>
      <c r="J6" s="5" t="s">
        <v>60</v>
      </c>
      <c r="K6" s="5"/>
      <c r="L6" s="5" t="s">
        <v>61</v>
      </c>
      <c r="M6" s="5" t="s">
        <v>62</v>
      </c>
      <c r="N6" s="5" t="s">
        <v>60</v>
      </c>
      <c r="O6" s="5" t="s">
        <v>61</v>
      </c>
      <c r="P6" s="5" t="s">
        <v>62</v>
      </c>
      <c r="Q6" s="5"/>
      <c r="R6" s="5" t="s">
        <v>59</v>
      </c>
      <c r="S6" s="5" t="s">
        <v>66</v>
      </c>
      <c r="T6" s="9" t="s">
        <v>433</v>
      </c>
      <c r="U6" s="9" t="s">
        <v>68</v>
      </c>
      <c r="V6" s="9" t="s">
        <v>69</v>
      </c>
      <c r="W6" s="5" t="s">
        <v>70</v>
      </c>
    </row>
    <row r="7" ht="34.95" customHeight="1" spans="1:23">
      <c r="A7" s="5"/>
      <c r="B7" s="5"/>
      <c r="C7" s="5"/>
      <c r="D7" s="5"/>
      <c r="E7" s="5"/>
      <c r="F7" s="5"/>
      <c r="G7" s="5"/>
      <c r="H7" s="5"/>
      <c r="I7" s="5"/>
      <c r="J7" s="5" t="s">
        <v>59</v>
      </c>
      <c r="K7" s="5" t="s">
        <v>434</v>
      </c>
      <c r="L7" s="5"/>
      <c r="M7" s="5"/>
      <c r="N7" s="5"/>
      <c r="O7" s="5"/>
      <c r="P7" s="5"/>
      <c r="Q7" s="5"/>
      <c r="R7" s="5"/>
      <c r="S7" s="5"/>
      <c r="T7" s="9"/>
      <c r="U7" s="9"/>
      <c r="V7" s="9"/>
      <c r="W7" s="5"/>
    </row>
    <row r="8" ht="34.95" customHeight="1" spans="1:23">
      <c r="A8" s="5" t="s">
        <v>71</v>
      </c>
      <c r="B8" s="5" t="s">
        <v>72</v>
      </c>
      <c r="C8" s="5" t="s">
        <v>73</v>
      </c>
      <c r="D8" s="5" t="s">
        <v>74</v>
      </c>
      <c r="E8" s="5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5" t="s">
        <v>80</v>
      </c>
      <c r="K8" s="5" t="s">
        <v>81</v>
      </c>
      <c r="L8" s="5" t="s">
        <v>82</v>
      </c>
      <c r="M8" s="5" t="s">
        <v>83</v>
      </c>
      <c r="N8" s="5" t="s">
        <v>84</v>
      </c>
      <c r="O8" s="5" t="s">
        <v>85</v>
      </c>
      <c r="P8" s="5" t="s">
        <v>86</v>
      </c>
      <c r="Q8" s="5" t="s">
        <v>87</v>
      </c>
      <c r="R8" s="5" t="s">
        <v>88</v>
      </c>
      <c r="S8" s="5" t="s">
        <v>89</v>
      </c>
      <c r="T8" s="9" t="s">
        <v>260</v>
      </c>
      <c r="U8" s="9" t="s">
        <v>261</v>
      </c>
      <c r="V8" s="9" t="s">
        <v>262</v>
      </c>
      <c r="W8" s="5" t="s">
        <v>263</v>
      </c>
    </row>
    <row r="9" ht="34.95" customHeight="1" spans="1:23">
      <c r="A9" s="6"/>
      <c r="B9" s="6"/>
      <c r="C9" s="6"/>
      <c r="D9" s="6"/>
      <c r="E9" s="6"/>
      <c r="F9" s="6"/>
      <c r="G9" s="6"/>
      <c r="H9" s="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ht="34.95" customHeight="1" spans="1:23">
      <c r="A10" s="6"/>
      <c r="B10" s="6"/>
      <c r="C10" s="6"/>
      <c r="D10" s="6"/>
      <c r="E10" s="6"/>
      <c r="F10" s="6"/>
      <c r="G10" s="6"/>
      <c r="H10" s="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34.95" customHeight="1" spans="1:23">
      <c r="A11" s="5" t="s">
        <v>213</v>
      </c>
      <c r="B11" s="5"/>
      <c r="C11" s="5"/>
      <c r="D11" s="5"/>
      <c r="E11" s="5"/>
      <c r="F11" s="5"/>
      <c r="G11" s="5"/>
      <c r="H11" s="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customHeight="1" spans="6:6">
      <c r="F12" t="s">
        <v>435</v>
      </c>
    </row>
  </sheetData>
  <mergeCells count="28">
    <mergeCell ref="A3:W3"/>
    <mergeCell ref="A4:V4"/>
    <mergeCell ref="J5:M5"/>
    <mergeCell ref="N5:P5"/>
    <mergeCell ref="R5:W5"/>
    <mergeCell ref="J6:K6"/>
    <mergeCell ref="A11:H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B11" sqref="B11"/>
    </sheetView>
  </sheetViews>
  <sheetFormatPr defaultColWidth="8.85185185185185" defaultRowHeight="15" customHeight="1"/>
  <cols>
    <col min="1" max="2" width="55.6944444444444" customWidth="1"/>
    <col min="3" max="10" width="28.574074074074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0:10">
      <c r="J2" s="2" t="s">
        <v>436</v>
      </c>
    </row>
    <row r="3" ht="55.95" customHeight="1" spans="1:10">
      <c r="A3" s="3" t="s">
        <v>437</v>
      </c>
      <c r="B3" s="3"/>
      <c r="C3" s="3"/>
      <c r="D3" s="3"/>
      <c r="E3" s="3"/>
      <c r="F3" s="3"/>
      <c r="G3" s="3"/>
      <c r="H3" s="3"/>
      <c r="I3" s="3"/>
      <c r="J3" s="3"/>
    </row>
    <row r="4" ht="18.75" customHeight="1" spans="1:1">
      <c r="A4" s="4" t="str">
        <f>"单位名称："&amp;"维西傈僳族自治县维登乡人民政府"</f>
        <v>单位名称：维西傈僳族自治县维登乡人民政府</v>
      </c>
    </row>
    <row r="5" ht="33.45" customHeight="1" spans="1:10">
      <c r="A5" s="5" t="s">
        <v>438</v>
      </c>
      <c r="B5" s="5" t="s">
        <v>439</v>
      </c>
      <c r="C5" s="5" t="s">
        <v>440</v>
      </c>
      <c r="D5" s="5" t="s">
        <v>441</v>
      </c>
      <c r="E5" s="5" t="s">
        <v>442</v>
      </c>
      <c r="F5" s="5" t="s">
        <v>443</v>
      </c>
      <c r="G5" s="5" t="s">
        <v>444</v>
      </c>
      <c r="H5" s="5" t="s">
        <v>445</v>
      </c>
      <c r="I5" s="5" t="s">
        <v>446</v>
      </c>
      <c r="J5" s="5" t="s">
        <v>447</v>
      </c>
    </row>
    <row r="6" ht="33.45" customHeight="1" spans="1:10">
      <c r="A6" s="5" t="s">
        <v>71</v>
      </c>
      <c r="B6" s="5" t="s">
        <v>72</v>
      </c>
      <c r="C6" s="5" t="s">
        <v>73</v>
      </c>
      <c r="D6" s="5" t="s">
        <v>74</v>
      </c>
      <c r="E6" s="5" t="s">
        <v>75</v>
      </c>
      <c r="F6" s="5" t="s">
        <v>76</v>
      </c>
      <c r="G6" s="5" t="s">
        <v>77</v>
      </c>
      <c r="H6" s="5" t="s">
        <v>78</v>
      </c>
      <c r="I6" s="5" t="s">
        <v>79</v>
      </c>
      <c r="J6" s="5" t="s">
        <v>80</v>
      </c>
    </row>
    <row r="7" ht="32.7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95.25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35.7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customHeight="1" spans="1:1">
      <c r="A10" t="s">
        <v>448</v>
      </c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WPS_1617157023</cp:lastModifiedBy>
  <dcterms:created xsi:type="dcterms:W3CDTF">2025-03-19T02:52:00Z</dcterms:created>
  <dcterms:modified xsi:type="dcterms:W3CDTF">2025-09-04T02:55:33Z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D1A349576CF044629D1AE89F169D95C1_12</vt:lpwstr>
  </property>
  <property fmtid="{D5CDD505-2E9C-101B-9397-08002B2CF9AE}" pid="3" name="KSOProductBuildVer">
    <vt:lpwstr>2052-12.1.0.22529</vt:lpwstr>
  </property>
</Properties>
</file>