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<sst xmlns="http://schemas.openxmlformats.org/spreadsheetml/2006/main" count="1588" uniqueCount="566">
  <si>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</si>
  <si>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</si>
  <si>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</si>
  <si>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</si>
  <si>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</si>
  <si>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</si>
  <si>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</si>
  <si>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</si>
  <si>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</si>
  <si>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</si>
  <si>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</si>
  <si>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</si>
  <si>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</si>
  <si>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</si>
  <si>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</si>
  <si>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</si>
  <si>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</si>
  <si>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</si>
  <si>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</si>
  <si>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</si>
  <si>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</si>
  <si>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</si>
  <si>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</si>
  <si>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</si>
  <si>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</si>
  <si>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</si>
  <si>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</si>
  <si>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</si>
  <si>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</si>
  <si>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</si>
  <si>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</si>
  <si>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</si>
  <si>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</si>
  <si>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</si>
  <si>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</si>
  <si>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</si>
  <si>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</si>
  <si>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</si>
  <si>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</si>
  <si>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</si>
  <si>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</si>
  <si>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</si>
  <si>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</si>
  <si>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</si>
  <si>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</si>
  <si>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</si>
  <si>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</si>
  <si>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</si>
  <si>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</si>
  <si>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</si>
  <si>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</si>
  <si>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</si>
  <si>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</si>
  <si>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</si>
  <si>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</si>
  <si>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</si>
  <si>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</si>
  <si>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</si>
  <si>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</si>
  <si>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</si>
  <si>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</si>
  <si>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</si>
  <si>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</si>
  <si>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</si>
  <si>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</si>
  <si>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</si>
  <si>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</si>
  <si>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</si>
  <si>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</si>
  <si>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</si>
  <si>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</si>
  <si>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111001</t>
  </si>
  <si>
    <t>维西傈僳族自治县公安局</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</si>
  <si>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</si>
  <si>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</si>
  <si>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</si>
  <si>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</si>
  <si>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</si>
  <si>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</si>
  <si>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</si>
  <si>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</si>
  <si>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</si>
  <si>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</si>
  <si>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</si>
  <si>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</si>
  <si>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</si>
  <si>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204</t>
  </si>
  <si>
    <t>公共安全支出</t>
  </si>
  <si>
    <t>20401</t>
  </si>
  <si>
    <t>2040199</t>
  </si>
  <si>
    <t>20402</t>
  </si>
  <si>
    <t>2040201</t>
  </si>
  <si>
    <t>2040202</t>
  </si>
  <si>
    <t>2040219</t>
  </si>
  <si>
    <t>2040220</t>
  </si>
  <si>
    <t>2040299</t>
  </si>
  <si>
    <t>208</t>
  </si>
  <si>
    <t>社会保障和就业支出</t>
  </si>
  <si>
    <t>20805</t>
  </si>
  <si>
    <t>2080505</t>
  </si>
  <si>
    <t>2080506</t>
  </si>
  <si>
    <t>20808</t>
  </si>
  <si>
    <t>2080801</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</si>
  <si>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</si>
  <si>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</si>
  <si>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</si>
  <si>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</si>
  <si>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</si>
  <si>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</si>
  <si>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</si>
  <si>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</si>
  <si>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</si>
  <si>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</si>
  <si>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</si>
  <si>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</si>
  <si>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</si>
  <si>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</si>
  <si>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</si>
  <si>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</si>
  <si>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</si>
  <si>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</si>
  <si>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</si>
  <si>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</si>
  <si>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</si>
  <si>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</si>
  <si>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</si>
  <si>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</si>
  <si>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</si>
  <si>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</si>
  <si>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</si>
  <si>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</si>
  <si>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</si>
  <si>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</si>
  <si>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</si>
  <si>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</si>
  <si>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</si>
  <si>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</si>
  <si>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</si>
  <si>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</si>
  <si>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</si>
  <si>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</si>
  <si>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</si>
  <si>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</si>
  <si>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</si>
  <si>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</si>
  <si>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</si>
  <si>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</si>
  <si>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</si>
  <si>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</si>
  <si>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</si>
  <si>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</si>
  <si>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</si>
  <si>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</si>
  <si>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</si>
  <si>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</si>
  <si>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</si>
  <si>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</si>
  <si>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</si>
  <si>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</si>
  <si>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</si>
  <si>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</si>
  <si>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</si>
  <si>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</si>
  <si>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</si>
  <si>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武装警察部队</t>
  </si>
  <si>
    <t>其他武装警察部队支出</t>
  </si>
  <si>
    <t>公安</t>
  </si>
  <si>
    <t>行政运行</t>
  </si>
  <si>
    <t>一般行政管理事务</t>
  </si>
  <si>
    <t>信息化建设</t>
  </si>
  <si>
    <t>执法办案</t>
  </si>
  <si>
    <t>其他公安支出</t>
  </si>
  <si>
    <t>行政事业单位养老支出</t>
  </si>
  <si>
    <t>机关事业单位基本养老保险缴费支出</t>
  </si>
  <si>
    <t>抚恤</t>
  </si>
  <si>
    <t>死亡抚恤</t>
  </si>
  <si>
    <t>行政事业单位医疗</t>
  </si>
  <si>
    <t>行政单位医疗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</si>
  <si>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</si>
  <si>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</si>
  <si>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</si>
  <si>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</si>
  <si>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</si>
  <si>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</si>
  <si>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</si>
  <si>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</si>
  <si>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</si>
  <si>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</si>
  <si>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</si>
  <si>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</si>
  <si>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</si>
  <si>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</si>
  <si>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</si>
  <si>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</si>
  <si>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</si>
  <si>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</si>
  <si>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</si>
  <si>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</si>
  <si>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</si>
  <si>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</si>
  <si>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</si>
  <si>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</si>
  <si>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</si>
  <si>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</si>
  <si>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</si>
  <si>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</si>
  <si>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</si>
  <si>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</si>
  <si>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</si>
  <si>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533423210000000018205</t>
  </si>
  <si>
    <t>行政人员工资支出</t>
  </si>
  <si>
    <t>30101</t>
  </si>
  <si>
    <t>基本工资</t>
  </si>
  <si>
    <t>30102</t>
  </si>
  <si>
    <t>津贴补贴</t>
  </si>
  <si>
    <t>30103</t>
  </si>
  <si>
    <t>奖金</t>
  </si>
  <si>
    <t>533423231100001502554</t>
  </si>
  <si>
    <t>公务员基础绩效奖</t>
  </si>
  <si>
    <t>533423210000000018206</t>
  </si>
  <si>
    <t>社会保障缴费</t>
  </si>
  <si>
    <t>30108</t>
  </si>
  <si>
    <t>机关事业单位基本养老保险缴费</t>
  </si>
  <si>
    <t>30110</t>
  </si>
  <si>
    <t>职工基本医疗保险缴费</t>
  </si>
  <si>
    <t>30111</t>
  </si>
  <si>
    <t>公务员医疗补助缴费</t>
  </si>
  <si>
    <t>30112</t>
  </si>
  <si>
    <t>其他社会保障缴费</t>
  </si>
  <si>
    <t>533423210000000018207</t>
  </si>
  <si>
    <t>30113</t>
  </si>
  <si>
    <t>533423210000000018214</t>
  </si>
  <si>
    <t>一般公用经费</t>
  </si>
  <si>
    <t>30209</t>
  </si>
  <si>
    <t>物业管理费</t>
  </si>
  <si>
    <t>533423221100000273204</t>
  </si>
  <si>
    <t>30217</t>
  </si>
  <si>
    <t>30213</t>
  </si>
  <si>
    <t>维修（护）费</t>
  </si>
  <si>
    <t>30226</t>
  </si>
  <si>
    <t>劳务费</t>
  </si>
  <si>
    <t>30206</t>
  </si>
  <si>
    <t>电费</t>
  </si>
  <si>
    <t>30205</t>
  </si>
  <si>
    <t>水费</t>
  </si>
  <si>
    <t>30201</t>
  </si>
  <si>
    <t>办公费</t>
  </si>
  <si>
    <t>533423210000000018213</t>
  </si>
  <si>
    <t>工会经费</t>
  </si>
  <si>
    <t>30228</t>
  </si>
  <si>
    <t>533423241100002180410</t>
  </si>
  <si>
    <t>体检费</t>
  </si>
  <si>
    <t>533423210000000019378</t>
  </si>
  <si>
    <t>公务用车运行维护费</t>
  </si>
  <si>
    <t>30231</t>
  </si>
  <si>
    <t>533423210000000018212</t>
  </si>
  <si>
    <t>行政公务交通补贴</t>
  </si>
  <si>
    <t>30239</t>
  </si>
  <si>
    <t>其他交通费用</t>
  </si>
  <si>
    <t>533423261100004902034</t>
  </si>
  <si>
    <t>人民警察加班补助资金</t>
  </si>
  <si>
    <t>预算05-1表</t>
  </si>
  <si>
    <t>2026年部门项目支出预算表</t>
  </si>
  <si>
    <t>项目分类</t>
  </si>
  <si>
    <t>项目单位</t>
  </si>
  <si>
    <t>本年拨款</t>
  </si>
  <si>
    <t>其中：本次下达</t>
  </si>
  <si>
    <t>2026年辅警改制工资保障本级保障资金</t>
  </si>
  <si>
    <t>专项业务类</t>
  </si>
  <si>
    <t>533423261100004902687</t>
  </si>
  <si>
    <t>‘平安维西’乡镇视频监控建设项目专项资金</t>
  </si>
  <si>
    <t>事业发展类</t>
  </si>
  <si>
    <t>533423210000000000186</t>
  </si>
  <si>
    <t>车管物资采购经费、检验鉴定费、车辆拖移费、办公经费、交通安全宣传经费</t>
  </si>
  <si>
    <t>533423261100004899285</t>
  </si>
  <si>
    <t>30218</t>
  </si>
  <si>
    <t>专用材料费</t>
  </si>
  <si>
    <t>30227</t>
  </si>
  <si>
    <t>委托业务费</t>
  </si>
  <si>
    <t>城市视频监控维护专项资金</t>
  </si>
  <si>
    <t>533423210000000017829</t>
  </si>
  <si>
    <t>城市智能交通系统运行维护经费</t>
  </si>
  <si>
    <t>533423261100004899309</t>
  </si>
  <si>
    <t>辅警工作经费</t>
  </si>
  <si>
    <t>533423261100004903328</t>
  </si>
  <si>
    <t>公检法司部门公安工作经费</t>
  </si>
  <si>
    <t>533423251100003552799</t>
  </si>
  <si>
    <t>看守所在押人员保障经费</t>
  </si>
  <si>
    <t>533423261100004903457</t>
  </si>
  <si>
    <t>30305</t>
  </si>
  <si>
    <t>生活补助</t>
  </si>
  <si>
    <t>武警迪庆支队维西中队保障经费</t>
  </si>
  <si>
    <t>533423231100001134247</t>
  </si>
  <si>
    <t>31003</t>
  </si>
  <si>
    <t>专用设备购置</t>
  </si>
  <si>
    <t>行政参公部门办公经费</t>
  </si>
  <si>
    <t>533423261100004899310</t>
  </si>
  <si>
    <t>遗属生活补助资金</t>
  </si>
  <si>
    <t>民生类</t>
  </si>
  <si>
    <t>533423261100004902301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</si>
  <si>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</si>
  <si>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</si>
  <si>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</si>
  <si>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</si>
  <si>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</si>
  <si>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</si>
  <si>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</si>
  <si>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</si>
  <si>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</si>
  <si>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</si>
  <si>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</si>
  <si>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</si>
  <si>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</si>
  <si>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</si>
  <si>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</si>
  <si>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发放辅警工资人数</t>
  </si>
  <si>
    <t>=</t>
  </si>
  <si>
    <t>195</t>
  </si>
  <si>
    <t>人</t>
  </si>
  <si>
    <t>定量指标</t>
  </si>
  <si>
    <t>时效指标</t>
  </si>
  <si>
    <t>工资发放时效</t>
  </si>
  <si>
    <t>按时发放</t>
  </si>
  <si>
    <t>%</t>
  </si>
  <si>
    <t>效益指标</t>
  </si>
  <si>
    <t>社会效益</t>
  </si>
  <si>
    <t>维护社会和谐稳定</t>
  </si>
  <si>
    <t>持续稳定</t>
  </si>
  <si>
    <t>定性指标</t>
  </si>
  <si>
    <t>满意度指标</t>
  </si>
  <si>
    <t>服务对象满意度</t>
  </si>
  <si>
    <t>辅警满意度</t>
  </si>
  <si>
    <t>&gt;=</t>
  </si>
  <si>
    <t>90</t>
  </si>
  <si>
    <t>维西县“平安城市”高清视频监控系统的建成使用后544个视频探头在充分发挥实战效能,极大地服务了安保、突发公共安全事件和重大群体性事件处置;极大地提升打、防、管、控等能力,为街面防控和侦查破案打开新通道、提供了新支撑;极大地服务社会管理创新,项目资金198万元，达摩祖师洞视频监控25万元及视频监控电费7万元100%投入到项目运行维护中，有效提升社会管理整体效能，在预防和打击违法犯罪等方面的发挥积极作用，对提升城市管理、交通秩序维护的能力水平，促进全县社会治安的稳步发展提供一定的保障和支持,同时为群众寻人、寻物及其他诉求提供便捷有效的服务。通过视频监控系统的建设和应用,呈现出公安机关对治安管控能力明显提升、辖区人民群众的安全感满意度明显提升、视频监控覆盖面内发案率同比明显下降、破案率明显上升的良好态势。</t>
  </si>
  <si>
    <t>视频监控探头</t>
  </si>
  <si>
    <t>544</t>
  </si>
  <si>
    <t>个</t>
  </si>
  <si>
    <t>保障乡镇508个、大，达摩祖师洞36个视频监控正常运行率。</t>
  </si>
  <si>
    <t>视频监控服务侦办案件数</t>
  </si>
  <si>
    <t>350</t>
  </si>
  <si>
    <t>件</t>
  </si>
  <si>
    <t>视频监控服务案件办理，办理涉毒案件破案数不低于上年的考核要求（2023年办理2件）</t>
  </si>
  <si>
    <t>经济效益</t>
  </si>
  <si>
    <t>为受害人追回经济损失率</t>
  </si>
  <si>
    <t>0</t>
  </si>
  <si>
    <t>利用视频监控等技术手段协助案件办理，有受害人经济损失的案件力求追回经济损失，追回经济损失案件数除以案件总数比例大于0则得分，不出现有经济案件办理没有挽损的情况。</t>
  </si>
  <si>
    <t>公安管辖的特种行业监管、治理覆盖率。</t>
  </si>
  <si>
    <t>100%</t>
  </si>
  <si>
    <t>视频监控服务行业监管，提供公平公正的市场竞争秩序，维护经济社会健康发展，公安管辖行业监管率达到100%</t>
  </si>
  <si>
    <t>治安案件查处率</t>
  </si>
  <si>
    <t>90%</t>
  </si>
  <si>
    <t>视频监控服务案件办理，治安案件查处率</t>
  </si>
  <si>
    <t>刑事案件侦破率。</t>
  </si>
  <si>
    <t>67.79%</t>
  </si>
  <si>
    <t>视频监控服务案件办理，刑事案件破案率每低于上年一个百分点扣除1分。</t>
  </si>
  <si>
    <t>命案破案率。</t>
  </si>
  <si>
    <t>视频监控服务案件办理，实现命案必破，命案破案率达到100%。</t>
  </si>
  <si>
    <t>人民群众对视频监控项目的投诉件数</t>
  </si>
  <si>
    <t>&lt;=</t>
  </si>
  <si>
    <t>视频监控服务群众求助中的投诉件数。</t>
  </si>
  <si>
    <t>受益群众满意度。</t>
  </si>
  <si>
    <t>视频监控服务公共安全，社会治安持续向好，有效处置群众求助，项目目标受益群众满意度大于90%</t>
  </si>
  <si>
    <t>2026年行政参公部门办公经费30000元，为维西县公安局交警大队7名行政工勤政法转移经费，依法履行交通管理工作职责，规范道路交通事故处理和交通违法处理程序，更好服务于维西道路交通管理。大队全年交通违法查处量不少于20000起。</t>
  </si>
  <si>
    <t>行政工勤人数</t>
  </si>
  <si>
    <t>质量指标</t>
  </si>
  <si>
    <t>交通事故案件破案率</t>
  </si>
  <si>
    <t>95%</t>
  </si>
  <si>
    <t>项目当年完成率</t>
  </si>
  <si>
    <t>100</t>
  </si>
  <si>
    <t>全县交通秩序较上年提升</t>
  </si>
  <si>
    <t>10</t>
  </si>
  <si>
    <t>95</t>
  </si>
  <si>
    <t>成本指标</t>
  </si>
  <si>
    <t>经济成本指标</t>
  </si>
  <si>
    <t>30000</t>
  </si>
  <si>
    <t>元</t>
  </si>
  <si>
    <t xml:space="preserve">结合以往警务辅助人员工作经费及《云南省公安机关警务辅助人员管理条例》，往年按照每人每年3000元进行保障，经维西县人民政府常务会议研究确定本局的辅警编制共195名，维西县公安局警务辅助人员工作经费缺口共58.5万元。
</t>
  </si>
  <si>
    <t>保障辅警人数</t>
  </si>
  <si>
    <t>支付办公费时效</t>
  </si>
  <si>
    <t>及时支付</t>
  </si>
  <si>
    <t>可持续影响</t>
  </si>
  <si>
    <t>辅警工作满意度</t>
  </si>
  <si>
    <t>人均保障金额</t>
  </si>
  <si>
    <t>3000</t>
  </si>
  <si>
    <t>保障遗属人数</t>
  </si>
  <si>
    <t>8</t>
  </si>
  <si>
    <t>工资福利发放事业人数</t>
  </si>
  <si>
    <t>反映部门（单位）实际发放事业编制人员数量。工资福利包括：事业人员工资、社会保险、住房公积金、职业年金等。</t>
  </si>
  <si>
    <t>遗属补助发放时间</t>
  </si>
  <si>
    <t>每季度一次，及时保障</t>
  </si>
  <si>
    <t>部门运转</t>
  </si>
  <si>
    <t>正常运转</t>
  </si>
  <si>
    <t>指标值数据来源：部门年度工作总结及相关考核情况</t>
  </si>
  <si>
    <t>遗属满意度</t>
  </si>
  <si>
    <t>单位人员满意度</t>
  </si>
  <si>
    <t>社会公众满意度</t>
  </si>
  <si>
    <t>保证智慧磐石工程5套哨位集成箱、4个门禁系统、3个六色报警器、3个显示器、41个摄像头365天运行正常，保障执勤设备设施处于良好状态，确保维西县看守所监区安全稳定。同时在维西县辖区内开展好武装巡逻、突发事件处置、反恐维稳、抢险救援以及其它各项急难险重任务，协助公安部门做好维西社会面管控，保障社会治安秩序稳定。其次进一步提升中队营区规范化建设，为部队官兵创造良好的生活环境。不负维西县政府和维西人民的期待，继续英勇顽强地投入维西县的建设和发展中。</t>
  </si>
  <si>
    <t>智慧磐石工程正常运行天数</t>
  </si>
  <si>
    <t>365</t>
  </si>
  <si>
    <t>天</t>
  </si>
  <si>
    <t>确保五套哨位集成箱、4个门禁系统、3个六色报警器、3个显示器、41个摄像头365天运行正常</t>
  </si>
  <si>
    <t>营房墙面、营房设施设备更换维修次数</t>
  </si>
  <si>
    <t>次</t>
  </si>
  <si>
    <t>更换维修维护次数大于等于2次</t>
  </si>
  <si>
    <t>智慧磐石正常运行达标率</t>
  </si>
  <si>
    <t>采购零星设施设备和维护质量抽检达标率</t>
  </si>
  <si>
    <t>智慧磐石工程设备故障维修时间</t>
  </si>
  <si>
    <t>48</t>
  </si>
  <si>
    <t>小时</t>
  </si>
  <si>
    <t>出现故障后48小时内完成维修维护</t>
  </si>
  <si>
    <t>零星设施设备采购和维护及时性</t>
  </si>
  <si>
    <t>零星设施设备采购和维护及时性100%</t>
  </si>
  <si>
    <t>年度预算执行率</t>
  </si>
  <si>
    <t>预算金额执行率达到100%以上</t>
  </si>
  <si>
    <t>维护社会稳定发展</t>
  </si>
  <si>
    <t>社会治安持续稳定，人民安居乐业</t>
  </si>
  <si>
    <t>提高官兵生活设施保障</t>
  </si>
  <si>
    <t>持续加强</t>
  </si>
  <si>
    <t>无后顾之忧干好维稳工作</t>
  </si>
  <si>
    <t>社会公众对武警中队满意度达到90以上</t>
  </si>
  <si>
    <t>看守所满意度</t>
  </si>
  <si>
    <t>看守所人员对看守执勤满意度90以上</t>
  </si>
  <si>
    <t>保障城市视频监控系统二期前端高清摄像头436个，23套抓拍系统，其中包括12套红绿灯系统、9套违停系统、2套逆行系统和14套进出城卡口及27套微卡口,以及指挥中心调度平台及大屏的正常运转，充分发挥实战效能,极大地服务了安保、突发公共安全事件和重大群体性事件处置;极大地提升打、防、管、控等能力,为街面防控和侦查破案打开新通道、提供新支撑;极大地服务社会管理创新,有效提升了社会管理整体效能,同时为群众提供更为便捷有效的服务。通过视频监控系统的建设和应用,呈现出治安管控能力明显提升、群众的安全感满意度明显提升、视频监控覆盖面内发案率同比明显下降、破案率明显上升的态势。</t>
  </si>
  <si>
    <t>保障视频监控探点位数</t>
  </si>
  <si>
    <t>459</t>
  </si>
  <si>
    <t>服务非现场城市交通违法查处率</t>
  </si>
  <si>
    <t>服务城市交通违法查处率</t>
  </si>
  <si>
    <t>城市视频监控系统正常运转率。</t>
  </si>
  <si>
    <t>城市视频监控系统正常运转率</t>
  </si>
  <si>
    <t>指挥调度保障率 。</t>
  </si>
  <si>
    <t>指挥调度保障率 。保障日常视频会议、重要案事件和应急突发事件指挥调度，视频会议系统和PDT系统进行点名音、视频上传。</t>
  </si>
  <si>
    <t>利用视频监控服务特种行业管理，监管率</t>
  </si>
  <si>
    <t>运用视频监控实现“打、防、管、控”，助力社会长治久安。</t>
  </si>
  <si>
    <t>显著提高</t>
  </si>
  <si>
    <t>人民群众对社会治安的认可度。</t>
  </si>
  <si>
    <t>视频监控服务公共安全，社会治安持续向好，人民群众对社会治安的认可度大于90%。</t>
  </si>
  <si>
    <t>公用经费保障人数</t>
  </si>
  <si>
    <t>177</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</si>
  <si>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</si>
  <si>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</si>
  <si>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</si>
  <si>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</si>
  <si>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</si>
  <si>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35</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</si>
  <si>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</si>
  <si>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</si>
  <si>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</si>
  <si>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</si>
  <si>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</si>
  <si>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</si>
  <si>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</si>
  <si>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反映部门（单位）人员对公用经费保障的满意程度。</t>
  </si>
  <si>
    <t>为保障维西县人民政府看守所在押人员基本生活条件，根据《中华人民共和国看守所条例》等有关规定，结合本县社会经济发展水平，财政部、公安部下发的看守所在押人员伙食实物量标准给予保障，经县人民政府批复按月均关押90，每人每月253元。每年体检200人，每人每年150元，合计保障303240元。</t>
  </si>
  <si>
    <t>在押人员基本生活保障人数</t>
  </si>
  <si>
    <t>40</t>
  </si>
  <si>
    <t>在押人员基本生活保障人数大于40人</t>
  </si>
  <si>
    <t>在押人员伙食保障标准达标率</t>
  </si>
  <si>
    <t>在押人员入所体检率</t>
  </si>
  <si>
    <t>在押人员经费保障及时性</t>
  </si>
  <si>
    <t>生活状况改善</t>
  </si>
  <si>
    <t>显著改善</t>
  </si>
  <si>
    <t>保障对象满意度</t>
  </si>
  <si>
    <t>在押人员对基本的生活保障情况满意度达到90%以上</t>
  </si>
  <si>
    <t>在押人员人均生活补助</t>
  </si>
  <si>
    <t>253</t>
  </si>
  <si>
    <t>完成顺城北路、顺城南路、新街、嘎萨街、念萨街、东大街、兴维南路、兴维大道、滨河路、红杉路、三江大道等道路。分布在十六个交叉口二十二个点位，对200米范围内的交通违法行为进行实时抓拍。
完成抓拍违法停车、闯红灯、逆向行驶、大货车进城、压线行驶、违法便道等六类交通违法行为。</t>
  </si>
  <si>
    <t>违法录入数量</t>
  </si>
  <si>
    <t>1500</t>
  </si>
  <si>
    <t>反映信息系统相关数据安全的保障情况。</t>
  </si>
  <si>
    <t>违停抓拍率</t>
  </si>
  <si>
    <t>系统全年正常运行时长</t>
  </si>
  <si>
    <t>8760</t>
  </si>
  <si>
    <t>反映信息系统全年正常运行时间情况。</t>
  </si>
  <si>
    <t>系统正常使用年限</t>
  </si>
  <si>
    <t>年</t>
  </si>
  <si>
    <t>反映系统正常使用期限。</t>
  </si>
  <si>
    <t>使用人员满意度度</t>
  </si>
  <si>
    <t>反映使用对象对信息系统使用的满意度。
使用人员满意度=（对信息系统满意的使用人员/问卷调查人数）*100%</t>
  </si>
  <si>
    <t>每月根据当月使用车辆号牌、固封螺丝、驾驶证壳、行驶证壳、证芯、塑封膜、登记证书、专用表格、年检合格标签、临时号牌、各种专用档案袋等，大队车管所办理业务所需物资统一由迪庆州公安局交警支队统一到公安部交通管理局指定的专业部门进行统一采购，大队再向州交警支队领用并向其进行物资成本清算。耗材费包含：纸张、笔、胶水、色带、碳粉、台账、宣传资料数量进行支付。2026年完成车管业务15000笔，驾驶人考试2000人次。</t>
  </si>
  <si>
    <t>全年车管业务数</t>
  </si>
  <si>
    <t>10000</t>
  </si>
  <si>
    <t>人次</t>
  </si>
  <si>
    <t>全年宣传次数</t>
  </si>
  <si>
    <t>项目年限</t>
  </si>
  <si>
    <t>1.0</t>
  </si>
  <si>
    <t>交通秩序稳定率</t>
  </si>
  <si>
    <t>项目可持续年限</t>
  </si>
  <si>
    <t>车辆拖移费</t>
  </si>
  <si>
    <t>80000</t>
  </si>
  <si>
    <t>车管物资费</t>
  </si>
  <si>
    <t>300000</t>
  </si>
  <si>
    <t>委托鉴定费</t>
  </si>
  <si>
    <t>100000</t>
  </si>
  <si>
    <t>20000</t>
  </si>
  <si>
    <t>预算06表</t>
  </si>
  <si>
    <t>2026年部门政府性基金预算支出预算表</t>
  </si>
  <si>
    <t>政府性基金预算支出预算表</t>
  </si>
  <si>
    <t>单位名称：全部</t>
  </si>
  <si>
    <t>本年政府性基金预算支出</t>
  </si>
  <si>
    <t>注：此表无数据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</si>
  <si>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</si>
  <si>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</si>
  <si>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</si>
  <si>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</si>
  <si>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</si>
  <si>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</si>
  <si>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</si>
  <si>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</si>
  <si>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</si>
  <si>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</si>
  <si>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</si>
  <si>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家具采购</t>
  </si>
  <si>
    <t>A05010301 办公椅</t>
  </si>
  <si>
    <t>把</t>
  </si>
  <si>
    <t>A05010201 办公桌</t>
  </si>
  <si>
    <t>张</t>
  </si>
  <si>
    <t>打印纸采购</t>
  </si>
  <si>
    <t>A05040101 复印纸</t>
  </si>
  <si>
    <t>批</t>
  </si>
  <si>
    <t>A05010101 钢木床类</t>
  </si>
  <si>
    <t>A05010499 其他沙发类</t>
  </si>
  <si>
    <t>组</t>
  </si>
  <si>
    <t>A05010502 文件柜</t>
  </si>
  <si>
    <t>保安服务采购</t>
  </si>
  <si>
    <t>C21040001 物业管理服务</t>
  </si>
  <si>
    <t>食堂采购服务</t>
  </si>
  <si>
    <t>预算08表</t>
  </si>
  <si>
    <t>2026年部门政府购买服务预算表</t>
  </si>
  <si>
    <t>政府购买服务项目</t>
  </si>
  <si>
    <t>政府购买服务目录</t>
  </si>
  <si>
    <t>预算09-1表</t>
  </si>
  <si>
    <t>2026年对下转移支付预算表</t>
  </si>
  <si>
    <t>单位名称（项目）</t>
  </si>
  <si>
    <t>地区</t>
  </si>
  <si>
    <t>政府性基金</t>
  </si>
  <si>
    <t>开发区</t>
  </si>
  <si>
    <t>香格里拉市</t>
  </si>
  <si>
    <t>德钦县</t>
  </si>
  <si>
    <t>维西县</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</si>
  <si>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</si>
  <si>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</si>
  <si>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</si>
  <si>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</si>
  <si>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</si>
  <si>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</si>
  <si>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</si>
  <si>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</si>
  <si>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</si>
  <si>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</si>
  <si>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</si>
  <si>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</si>
  <si>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家具</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</si>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</sst>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5">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11"/>
      <color theme="1"/>
      <name val="宋体"/>
      <charset val="134"/>
      <scheme val="minor"/>
    </font>
    <font>
      <b/>
      <sz val="9"/>
      <color rgb="FF000000"/>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5" borderId="18" applyNumberFormat="0" applyAlignment="0" applyProtection="0">
      <alignment vertical="center"/>
    </xf>
    <xf numFmtId="0" fontId="35" fillId="5" borderId="17" applyNumberFormat="0" applyAlignment="0" applyProtection="0">
      <alignment vertical="center"/>
    </xf>
    <xf numFmtId="0" fontId="36" fillId="6"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176" fontId="44" fillId="0" borderId="7">
      <alignment horizontal="right" vertical="center"/>
    </xf>
    <xf numFmtId="49" fontId="44" fillId="0" borderId="7">
      <alignment horizontal="left" vertical="center" wrapText="1"/>
    </xf>
    <xf numFmtId="176" fontId="44" fillId="0" borderId="7">
      <alignment horizontal="right" vertical="center"/>
    </xf>
    <xf numFmtId="177" fontId="44" fillId="0" borderId="7">
      <alignment horizontal="right" vertical="center"/>
    </xf>
    <xf numFmtId="178" fontId="44" fillId="0" borderId="7">
      <alignment horizontal="right" vertical="center"/>
    </xf>
    <xf numFmtId="179" fontId="44" fillId="0" borderId="7">
      <alignment horizontal="right" vertical="center"/>
    </xf>
    <xf numFmtId="10" fontId="44" fillId="0" borderId="7">
      <alignment horizontal="right" vertical="center"/>
    </xf>
    <xf numFmtId="180" fontId="44" fillId="0" borderId="7">
      <alignment horizontal="right" vertical="center"/>
    </xf>
  </cellStyleXfs>
  <cellXfs count="251">
    <xf numFmtId="0" fontId="0" fillId="0" borderId="0" xfId="0" applyBorder="1" applyAlignment="1" applyProtection="1">
      <alignment vertical="center"/>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1" fillId="0" borderId="0" xfId="0" applyFont="1" applyAlignment="1">
      <alignment horizontal="right"/>
      <protection locked="0"/>
    </xf>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4" fontId="4" fillId="0" borderId="7" xfId="0" applyNumberFormat="1" applyFont="1" applyBorder="1" applyAlignment="1">
      <alignment horizontal="right" vertical="center" wrapText="1"/>
      <protection locked="0"/>
    </xf>
    <xf numFmtId="49" fontId="7" fillId="0" borderId="7" xfId="50" applyFont="1">
      <alignment horizontal="left" vertical="center" wrapText="1"/>
    </xf>
    <xf numFmtId="0" fontId="7" fillId="0" borderId="2" xfId="0" applyFont="1" applyBorder="1" applyAlignment="1">
      <alignment horizontal="center" vertical="center" wrapText="1"/>
      <protection locked="0"/>
    </xf>
    <xf numFmtId="0" fontId="7" fillId="0" borderId="3" xfId="0" applyFont="1" applyBorder="1" applyAlignment="1">
      <alignment horizontal="left" vertical="center" wrapText="1"/>
      <protection locked="0"/>
    </xf>
    <xf numFmtId="0" fontId="7" fillId="0" borderId="4" xfId="0" applyFont="1" applyBorder="1" applyAlignment="1">
      <alignment horizontal="left" vertical="center" wrapText="1"/>
      <protection locked="0"/>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protection locked="0"/>
    </xf>
    <xf numFmtId="0" fontId="7" fillId="0" borderId="7" xfId="0" applyFont="1" applyBorder="1" applyAlignment="1" applyProtection="1">
      <alignment horizontal="left" vertical="center"/>
    </xf>
    <xf numFmtId="0" fontId="6" fillId="0" borderId="2" xfId="0" applyFont="1" applyBorder="1" applyAlignment="1">
      <alignment horizontal="center" vertical="center" wrapText="1"/>
      <protection locked="0"/>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8" fillId="0" borderId="0" xfId="0" applyFont="1" applyBorder="1" applyAlignment="1" applyProtection="1">
      <alignment horizontal="center" vertical="center"/>
    </xf>
    <xf numFmtId="0" fontId="4" fillId="0" borderId="7" xfId="0" applyFont="1" applyBorder="1" applyAlignment="1">
      <alignment horizontal="right" vertical="center" wrapText="1"/>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6"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8" xfId="0" applyFont="1" applyBorder="1" applyAlignment="1" applyProtection="1">
      <alignment horizontal="right" vertical="center"/>
    </xf>
    <xf numFmtId="4" fontId="4" fillId="0" borderId="8" xfId="0" applyNumberFormat="1" applyFont="1" applyBorder="1" applyAlignment="1">
      <alignment horizontal="right" vertical="center"/>
      <protection locked="0"/>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4" fontId="9" fillId="0" borderId="8" xfId="0" applyNumberFormat="1" applyFont="1" applyBorder="1" applyAlignment="1">
      <alignment horizontal="right" vertical="center"/>
      <protection locked="0"/>
    </xf>
    <xf numFmtId="0" fontId="10" fillId="0" borderId="0" xfId="0" applyFont="1" applyAlignment="1">
      <alignment horizontal="center" vertical="center"/>
      <protection locked="0"/>
    </xf>
    <xf numFmtId="0" fontId="7" fillId="0" borderId="0" xfId="0" applyFont="1" applyAlignment="1">
      <alignment horizontal="left" vertical="center"/>
      <protection locked="0"/>
    </xf>
    <xf numFmtId="0" fontId="6" fillId="0" borderId="0" xfId="0" applyFont="1" applyAlignment="1" applyProtection="1">
      <alignment vertical="center"/>
    </xf>
    <xf numFmtId="0" fontId="5"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pplyProtection="1">
      <alignment vertical="center" wrapText="1"/>
    </xf>
    <xf numFmtId="0" fontId="4" fillId="0" borderId="7" xfId="0" applyFont="1" applyBorder="1" applyAlignment="1" applyProtection="1">
      <alignment horizontal="center" vertical="center" wrapText="1"/>
    </xf>
    <xf numFmtId="0" fontId="4" fillId="0" borderId="7" xfId="0" applyFont="1" applyBorder="1" applyAlignment="1">
      <alignment horizontal="center" vertical="center"/>
      <protection locked="0"/>
    </xf>
    <xf numFmtId="0" fontId="4" fillId="0" borderId="7" xfId="0" applyFont="1" applyBorder="1" applyAlignment="1">
      <alignment horizontal="center" vertical="center" wrapText="1"/>
      <protection locked="0"/>
    </xf>
    <xf numFmtId="0" fontId="4" fillId="0" borderId="0" xfId="0" applyFont="1" applyAlignment="1">
      <alignment horizontal="right" vertical="center"/>
      <protection locked="0"/>
    </xf>
    <xf numFmtId="0" fontId="1" fillId="0" borderId="0" xfId="0" applyFont="1" applyAlignment="1" applyProtection="1">
      <alignment horizontal="right" vertical="center"/>
    </xf>
    <xf numFmtId="0" fontId="7" fillId="0" borderId="0" xfId="0" applyFont="1" applyAlignment="1">
      <alignment horizontal="right" vertical="center"/>
      <protection locked="0"/>
    </xf>
    <xf numFmtId="0" fontId="3" fillId="0" borderId="0" xfId="0" applyFont="1" applyAlignment="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6" fillId="0" borderId="0" xfId="0" applyFont="1" applyAlignment="1">
      <alignment horizontal="right"/>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11" fillId="0" borderId="7" xfId="0" applyFont="1" applyBorder="1" applyAlignment="1">
      <alignment horizontal="center" vertical="center"/>
      <protection locked="0"/>
    </xf>
    <xf numFmtId="0" fontId="11" fillId="0" borderId="7" xfId="0" applyFont="1" applyBorder="1" applyAlignment="1" applyProtection="1">
      <alignment horizontal="center" vertical="center"/>
    </xf>
    <xf numFmtId="0" fontId="11" fillId="0" borderId="2" xfId="0" applyFont="1" applyBorder="1" applyAlignment="1" applyProtection="1">
      <alignment horizontal="center" vertical="center"/>
    </xf>
    <xf numFmtId="0" fontId="7" fillId="0" borderId="7" xfId="0" applyFont="1" applyBorder="1" applyAlignment="1" applyProtection="1">
      <alignment horizontal="left" vertical="center" wrapText="1"/>
    </xf>
    <xf numFmtId="4" fontId="7" fillId="0" borderId="7" xfId="0" applyNumberFormat="1" applyFont="1" applyBorder="1" applyAlignment="1">
      <alignment horizontal="right" vertical="center"/>
      <protection locked="0"/>
    </xf>
    <xf numFmtId="4" fontId="7" fillId="0" borderId="2" xfId="0" applyNumberFormat="1" applyFont="1" applyBorder="1" applyAlignment="1">
      <alignment horizontal="right" vertical="center"/>
      <protection locked="0"/>
    </xf>
    <xf numFmtId="0" fontId="7" fillId="0" borderId="7" xfId="0" applyFont="1" applyBorder="1" applyAlignment="1" applyProtection="1">
      <alignment horizontal="center" vertical="center"/>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wrapText="1"/>
      <protection locked="0"/>
    </xf>
    <xf numFmtId="0" fontId="5" fillId="0" borderId="13" xfId="0" applyFont="1" applyBorder="1" applyAlignment="1" applyProtection="1">
      <alignment horizontal="center" vertical="center" wrapText="1"/>
    </xf>
    <xf numFmtId="0" fontId="5" fillId="0" borderId="13" xfId="0" applyFont="1" applyBorder="1" applyAlignment="1">
      <alignment horizontal="center" vertical="center" wrapText="1"/>
      <protection locked="0"/>
    </xf>
    <xf numFmtId="0" fontId="5" fillId="0" borderId="8" xfId="0" applyFont="1" applyBorder="1" applyAlignment="1" applyProtection="1">
      <alignment horizontal="center" vertical="center" wrapText="1"/>
    </xf>
    <xf numFmtId="0" fontId="5" fillId="0" borderId="8"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8" xfId="0" applyFont="1" applyBorder="1" applyAlignment="1">
      <alignment horizontal="left" vertical="center" wrapText="1"/>
      <protection locked="0"/>
    </xf>
    <xf numFmtId="0" fontId="4" fillId="0" borderId="9" xfId="0" applyFont="1" applyBorder="1" applyAlignment="1" applyProtection="1">
      <alignment horizontal="center" vertical="center"/>
    </xf>
    <xf numFmtId="0" fontId="4" fillId="0" borderId="10" xfId="0" applyFont="1" applyBorder="1" applyAlignment="1" applyProtection="1">
      <alignment horizontal="left" vertical="center"/>
    </xf>
    <xf numFmtId="0" fontId="4" fillId="0" borderId="10" xfId="0" applyFont="1" applyBorder="1" applyAlignment="1">
      <alignment horizontal="left" vertical="center"/>
      <protection locked="0"/>
    </xf>
    <xf numFmtId="0" fontId="6" fillId="0" borderId="0" xfId="0" applyFont="1" applyAlignment="1" applyProtection="1">
      <alignment wrapText="1"/>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4" fillId="0" borderId="0" xfId="0" applyFont="1" applyAlignment="1" applyProtection="1">
      <alignment horizontal="right" wrapText="1"/>
    </xf>
    <xf numFmtId="0" fontId="5" fillId="0" borderId="3" xfId="0" applyFont="1" applyBorder="1" applyAlignment="1">
      <alignment horizontal="center" vertical="center"/>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protection locked="0"/>
    </xf>
    <xf numFmtId="0" fontId="5" fillId="0" borderId="10"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4" fontId="4" fillId="0" borderId="7" xfId="0" applyNumberFormat="1" applyFont="1" applyBorder="1" applyAlignment="1">
      <alignment horizontal="right" vertical="center"/>
      <protection locked="0"/>
    </xf>
    <xf numFmtId="0" fontId="5" fillId="0" borderId="8" xfId="0" applyFont="1" applyBorder="1" applyAlignment="1" applyProtection="1">
      <alignment horizontal="center" vertical="center"/>
    </xf>
    <xf numFmtId="0" fontId="5" fillId="0" borderId="8" xfId="0" applyFont="1" applyBorder="1" applyAlignment="1">
      <alignment horizontal="center" vertical="center"/>
      <protection locked="0"/>
    </xf>
    <xf numFmtId="0" fontId="11" fillId="0" borderId="13" xfId="0" applyFont="1" applyBorder="1" applyAlignment="1">
      <alignment horizontal="center" vertical="center" wrapText="1"/>
      <protection locked="0"/>
    </xf>
    <xf numFmtId="0" fontId="11" fillId="0" borderId="10" xfId="0" applyFont="1" applyBorder="1" applyAlignment="1">
      <alignment horizontal="center" vertical="center"/>
      <protection locked="0"/>
    </xf>
    <xf numFmtId="0" fontId="11" fillId="0" borderId="10" xfId="0" applyFont="1" applyBorder="1" applyAlignment="1">
      <alignment horizontal="center" vertical="center" wrapText="1"/>
      <protection locked="0"/>
    </xf>
    <xf numFmtId="0" fontId="4" fillId="0" borderId="0" xfId="0" applyFont="1" applyAlignment="1" applyProtection="1">
      <alignment horizontal="right"/>
    </xf>
    <xf numFmtId="0" fontId="12" fillId="0" borderId="0" xfId="0" applyFont="1" applyAlignment="1">
      <alignment horizontal="right"/>
      <protection locked="0"/>
    </xf>
    <xf numFmtId="49" fontId="12"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3" fillId="0" borderId="0" xfId="0" applyFont="1" applyAlignment="1">
      <alignment horizontal="center" vertical="center" wrapText="1"/>
      <protection locked="0"/>
    </xf>
    <xf numFmtId="0" fontId="13" fillId="0" borderId="0" xfId="0" applyFont="1" applyAlignment="1">
      <alignment horizontal="center" vertical="center"/>
      <protection locked="0"/>
    </xf>
    <xf numFmtId="0" fontId="13"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12" xfId="0" applyNumberFormat="1" applyFont="1" applyBorder="1" applyAlignment="1">
      <alignment horizontal="center" vertical="center" wrapText="1"/>
      <protection locked="0"/>
    </xf>
    <xf numFmtId="0" fontId="5" fillId="0" borderId="12"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8" xfId="0" applyNumberFormat="1" applyFont="1" applyBorder="1" applyAlignment="1">
      <alignment horizontal="center" vertical="center" wrapText="1"/>
      <protection locked="0"/>
    </xf>
    <xf numFmtId="49" fontId="5" fillId="0" borderId="8" xfId="0" applyNumberFormat="1" applyFont="1" applyBorder="1" applyAlignment="1">
      <alignment horizontal="center" vertical="center"/>
      <protection locked="0"/>
    </xf>
    <xf numFmtId="0" fontId="4" fillId="0" borderId="6" xfId="0" applyFont="1" applyBorder="1" applyAlignment="1">
      <alignment horizontal="left" vertical="center" wrapText="1"/>
      <protection locked="0"/>
    </xf>
    <xf numFmtId="4" fontId="4" fillId="0" borderId="8" xfId="0" applyNumberFormat="1" applyFont="1" applyBorder="1" applyAlignment="1">
      <alignment horizontal="right" vertical="center" wrapText="1"/>
      <protection locked="0"/>
    </xf>
    <xf numFmtId="0" fontId="6" fillId="0" borderId="2" xfId="0" applyFont="1" applyBorder="1" applyAlignment="1">
      <alignment horizontal="center" vertical="center"/>
      <protection locked="0"/>
    </xf>
    <xf numFmtId="0" fontId="6" fillId="0" borderId="3" xfId="0" applyFont="1" applyBorder="1" applyAlignment="1">
      <alignment horizontal="center" vertical="center"/>
      <protection locked="0"/>
    </xf>
    <xf numFmtId="0" fontId="6" fillId="0" borderId="4" xfId="0" applyFont="1" applyBorder="1" applyAlignment="1">
      <alignment horizontal="center" vertical="center"/>
      <protection locked="0"/>
    </xf>
    <xf numFmtId="4" fontId="4" fillId="0" borderId="8" xfId="0" applyNumberFormat="1" applyFont="1" applyBorder="1" applyAlignment="1" applyProtection="1">
      <alignment horizontal="right" vertical="center"/>
    </xf>
    <xf numFmtId="4" fontId="4" fillId="0" borderId="8" xfId="0" applyNumberFormat="1" applyFont="1" applyBorder="1" applyAlignment="1" applyProtection="1">
      <alignment horizontal="right" vertical="center" wrapText="1"/>
    </xf>
    <xf numFmtId="3" fontId="5"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7" xfId="0" applyFont="1" applyBorder="1" applyAlignment="1" applyProtection="1">
      <alignment vertical="center"/>
    </xf>
    <xf numFmtId="0" fontId="7" fillId="0" borderId="7" xfId="0" applyFont="1" applyBorder="1">
      <alignment vertical="top"/>
      <protection locked="0"/>
    </xf>
    <xf numFmtId="0" fontId="6"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lignment horizontal="center" vertical="center" wrapText="1"/>
      <protection locked="0"/>
    </xf>
    <xf numFmtId="0" fontId="7" fillId="0" borderId="7" xfId="0" applyFont="1" applyBorder="1" applyAlignment="1">
      <alignment horizontal="left" vertical="top" wrapText="1"/>
      <protection locked="0"/>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9" xfId="0" applyFont="1" applyBorder="1" applyAlignment="1">
      <alignment horizontal="center" vertical="center" wrapText="1"/>
      <protection locked="0"/>
    </xf>
    <xf numFmtId="176" fontId="7" fillId="0" borderId="7" xfId="51" applyFont="1">
      <alignment horizontal="right" vertical="center"/>
    </xf>
    <xf numFmtId="4" fontId="4" fillId="0" borderId="7" xfId="0" applyNumberFormat="1" applyFont="1" applyBorder="1" applyAlignment="1" applyProtection="1">
      <alignment horizontal="right" vertical="center" wrapText="1"/>
    </xf>
    <xf numFmtId="0" fontId="5" fillId="0" borderId="5" xfId="0" applyFont="1" applyBorder="1" applyAlignment="1">
      <alignment horizontal="center" vertical="center"/>
      <protection locked="0"/>
    </xf>
    <xf numFmtId="4" fontId="4" fillId="0" borderId="7" xfId="0" applyNumberFormat="1" applyFont="1" applyBorder="1" applyAlignment="1" applyProtection="1">
      <alignment horizontal="right" vertical="center"/>
    </xf>
    <xf numFmtId="0" fontId="6"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3" xfId="0" applyFont="1" applyBorder="1" applyAlignment="1">
      <alignment horizontal="left" vertical="center"/>
      <protection locked="0"/>
    </xf>
    <xf numFmtId="0" fontId="7" fillId="0" borderId="4" xfId="0" applyFont="1" applyBorder="1" applyAlignment="1">
      <alignment horizontal="left" vertical="center"/>
      <protection locked="0"/>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4" fillId="0" borderId="7" xfId="0" applyFont="1" applyBorder="1" applyAlignment="1">
      <alignment horizontal="right" vertical="center"/>
      <protection locked="0"/>
    </xf>
    <xf numFmtId="0" fontId="6" fillId="0" borderId="0" xfId="0" applyFont="1" applyAlignment="1" applyProtection="1">
      <alignment horizontal="center" wrapText="1"/>
    </xf>
    <xf numFmtId="0" fontId="7" fillId="0" borderId="0" xfId="0" applyFont="1" applyAlignment="1" applyProtection="1"/>
    <xf numFmtId="0" fontId="7" fillId="0" borderId="0" xfId="0" applyFont="1" applyAlignment="1" applyProtection="1">
      <alignment horizontal="right" wrapText="1"/>
    </xf>
    <xf numFmtId="0" fontId="14" fillId="0" borderId="0" xfId="0" applyFont="1" applyAlignment="1">
      <alignment horizontal="center" vertical="center" wrapText="1"/>
      <protection locked="0"/>
    </xf>
    <xf numFmtId="0" fontId="15" fillId="0" borderId="0" xfId="0" applyFont="1" applyAlignment="1" applyProtection="1">
      <alignment horizontal="center" vertical="center" wrapText="1"/>
    </xf>
    <xf numFmtId="0" fontId="6" fillId="0" borderId="0" xfId="0" applyFont="1" applyAlignment="1" applyProtection="1"/>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0" fontId="16" fillId="0" borderId="7"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4" fontId="7" fillId="0" borderId="7" xfId="0" applyNumberFormat="1" applyFont="1" applyBorder="1" applyAlignment="1" applyProtection="1">
      <alignment horizontal="right" vertical="center"/>
    </xf>
    <xf numFmtId="4" fontId="7" fillId="0" borderId="2" xfId="0" applyNumberFormat="1" applyFont="1" applyBorder="1" applyAlignment="1" applyProtection="1">
      <alignment horizontal="right" vertical="center"/>
    </xf>
    <xf numFmtId="49" fontId="6" fillId="0" borderId="0" xfId="0" applyNumberFormat="1" applyFont="1" applyAlignment="1" applyProtection="1"/>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49" fontId="5" fillId="0" borderId="7" xfId="0" applyNumberFormat="1" applyFont="1" applyBorder="1" applyAlignment="1">
      <alignment horizontal="center" vertical="center"/>
      <protection locked="0"/>
    </xf>
    <xf numFmtId="4" fontId="7" fillId="0" borderId="7" xfId="0" applyNumberFormat="1" applyFont="1" applyBorder="1" applyAlignment="1" applyProtection="1">
      <alignment horizontal="right" vertical="center" wrapText="1"/>
    </xf>
    <xf numFmtId="0" fontId="4" fillId="0" borderId="7"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2"/>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 fontId="7" fillId="0" borderId="7" xfId="0" applyNumberFormat="1" applyFont="1" applyBorder="1" applyAlignment="1">
      <alignment horizontal="right" vertical="center" wrapText="1"/>
      <protection locked="0"/>
    </xf>
    <xf numFmtId="0" fontId="17" fillId="0" borderId="0" xfId="0" applyFont="1" applyAlignment="1" applyProtection="1">
      <alignment horizontal="center" vertical="center"/>
    </xf>
    <xf numFmtId="0" fontId="18" fillId="0" borderId="0" xfId="0" applyFont="1" applyAlignment="1" applyProtection="1">
      <alignment horizontal="center" vertical="center"/>
    </xf>
    <xf numFmtId="0" fontId="9" fillId="0" borderId="7" xfId="0" applyFont="1" applyBorder="1" applyAlignment="1" applyProtection="1">
      <alignment vertical="center"/>
    </xf>
    <xf numFmtId="4" fontId="4" fillId="0" borderId="7" xfId="0" applyNumberFormat="1" applyFont="1" applyBorder="1" applyAlignment="1" applyProtection="1">
      <alignment vertical="center"/>
    </xf>
    <xf numFmtId="0" fontId="9" fillId="0" borderId="7" xfId="0" applyFont="1" applyBorder="1" applyAlignment="1">
      <alignment horizontal="left" vertical="center"/>
      <protection locked="0"/>
    </xf>
    <xf numFmtId="0" fontId="4" fillId="0" borderId="7" xfId="0" applyFont="1" applyBorder="1" applyAlignment="1">
      <alignment vertical="center"/>
      <protection locked="0"/>
    </xf>
    <xf numFmtId="0" fontId="4" fillId="0" borderId="7" xfId="0" applyFont="1" applyBorder="1" applyAlignment="1">
      <alignment horizontal="left" vertical="center"/>
      <protection locked="0"/>
    </xf>
    <xf numFmtId="4" fontId="4" fillId="0" borderId="7" xfId="0" applyNumberFormat="1" applyFont="1" applyBorder="1" applyAlignment="1">
      <alignment vertical="center"/>
      <protection locked="0"/>
    </xf>
    <xf numFmtId="0" fontId="9" fillId="0" borderId="7" xfId="0" applyFont="1" applyBorder="1" applyAlignment="1">
      <alignment vertical="center"/>
      <protection locked="0"/>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9" fillId="0" borderId="7" xfId="0" applyFont="1" applyBorder="1" applyAlignment="1" applyProtection="1">
      <alignment horizontal="center" vertical="center"/>
    </xf>
    <xf numFmtId="0" fontId="9" fillId="0" borderId="7" xfId="0" applyFont="1" applyBorder="1" applyAlignment="1">
      <alignment horizontal="center" vertical="center"/>
      <protection locked="0"/>
    </xf>
    <xf numFmtId="4" fontId="9" fillId="0" borderId="7" xfId="0" applyNumberFormat="1" applyFont="1" applyBorder="1" applyAlignment="1" applyProtection="1">
      <alignment vertical="center"/>
    </xf>
    <xf numFmtId="0" fontId="19" fillId="0" borderId="0" xfId="0" applyFont="1" applyProtection="1">
      <alignment vertical="top"/>
    </xf>
    <xf numFmtId="0" fontId="20"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6" fillId="0" borderId="4" xfId="0" applyFont="1" applyBorder="1" applyAlignment="1" applyProtection="1">
      <alignment horizontal="center" vertical="center" wrapText="1"/>
    </xf>
    <xf numFmtId="0" fontId="21" fillId="0" borderId="0" xfId="0" applyFont="1" applyAlignment="1" applyProtection="1"/>
    <xf numFmtId="0" fontId="22" fillId="0" borderId="0" xfId="0" applyFont="1" applyAlignment="1" applyProtection="1">
      <alignment horizontal="center" vertical="center"/>
    </xf>
    <xf numFmtId="0" fontId="6" fillId="0" borderId="1" xfId="0" applyFont="1" applyBorder="1" applyAlignment="1">
      <alignment horizontal="center" vertical="center" wrapText="1"/>
      <protection locked="0"/>
    </xf>
    <xf numFmtId="0" fontId="6" fillId="0" borderId="12"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3"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8" xfId="0" applyFont="1" applyBorder="1" applyAlignment="1" applyProtection="1">
      <alignment horizontal="center" vertical="center"/>
    </xf>
    <xf numFmtId="0" fontId="1" fillId="0" borderId="7"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8" xfId="0" applyFont="1" applyBorder="1" applyAlignment="1" applyProtection="1">
      <alignment vertical="center" wrapText="1"/>
    </xf>
    <xf numFmtId="4" fontId="4" fillId="0" borderId="8" xfId="0" applyNumberFormat="1" applyFont="1" applyBorder="1" applyAlignment="1" applyProtection="1">
      <alignment vertical="center"/>
    </xf>
    <xf numFmtId="4" fontId="4" fillId="0" borderId="8" xfId="0" applyNumberFormat="1" applyFont="1" applyBorder="1" applyAlignment="1">
      <alignment vertical="center"/>
      <protection locked="0"/>
    </xf>
    <xf numFmtId="0" fontId="4" fillId="0" borderId="6" xfId="0" applyFont="1" applyBorder="1" applyAlignment="1" applyProtection="1">
      <alignment horizontal="center" vertical="center"/>
    </xf>
    <xf numFmtId="0" fontId="4" fillId="0" borderId="8" xfId="0" applyFont="1" applyBorder="1" applyAlignment="1" applyProtection="1">
      <alignment vertical="center"/>
    </xf>
    <xf numFmtId="0" fontId="22" fillId="0" borderId="0" xfId="0" applyFont="1" applyAlignment="1">
      <alignment horizontal="center" vertical="center"/>
      <protection locked="0"/>
    </xf>
    <xf numFmtId="0" fontId="6" fillId="0" borderId="3" xfId="0" applyFont="1" applyBorder="1" applyAlignment="1" applyProtection="1">
      <alignment horizontal="center" vertical="center"/>
    </xf>
    <xf numFmtId="0" fontId="6" fillId="0" borderId="10" xfId="0" applyFont="1" applyBorder="1" applyAlignment="1" applyProtection="1">
      <alignment horizontal="center" vertical="center"/>
    </xf>
    <xf numFmtId="0" fontId="7" fillId="0" borderId="8"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3" fillId="0" borderId="0" xfId="0" applyFont="1" applyAlignment="1" applyProtection="1">
      <alignment horizontal="center" vertical="top"/>
    </xf>
    <xf numFmtId="0" fontId="24" fillId="0" borderId="0" xfId="0" applyFont="1" applyAlignment="1" applyProtection="1">
      <alignment horizontal="center" vertical="center"/>
    </xf>
    <xf numFmtId="0" fontId="4" fillId="0" borderId="6" xfId="0" applyFont="1" applyBorder="1" applyAlignment="1" applyProtection="1">
      <alignment horizontal="left" vertical="center"/>
    </xf>
    <xf numFmtId="4" fontId="4" fillId="0" borderId="9" xfId="0" applyNumberFormat="1" applyFont="1" applyBorder="1" applyAlignment="1">
      <alignment horizontal="right" vertical="center"/>
      <protection locked="0"/>
    </xf>
    <xf numFmtId="0" fontId="4" fillId="0" borderId="6" xfId="0" applyFont="1" applyBorder="1" applyAlignment="1">
      <alignment horizontal="left" vertical="center"/>
      <protection locked="0"/>
    </xf>
    <xf numFmtId="0" fontId="4" fillId="0" borderId="9" xfId="0" applyFont="1" applyBorder="1" applyAlignment="1">
      <alignment horizontal="right" vertical="center"/>
      <protection locked="0"/>
    </xf>
    <xf numFmtId="0" fontId="6" fillId="0" borderId="7" xfId="0" applyFont="1" applyBorder="1" applyAlignment="1" applyProtection="1"/>
    <xf numFmtId="0" fontId="9" fillId="0" borderId="6" xfId="0" applyFont="1" applyBorder="1" applyAlignment="1" applyProtection="1">
      <alignment horizontal="center" vertical="center"/>
    </xf>
    <xf numFmtId="0" fontId="9" fillId="0" borderId="9" xfId="0" applyFont="1" applyBorder="1" applyAlignment="1" applyProtection="1">
      <alignment horizontal="right" vertical="center"/>
    </xf>
    <xf numFmtId="4" fontId="9" fillId="0" borderId="9" xfId="0" applyNumberFormat="1" applyFont="1" applyBorder="1" applyAlignment="1" applyProtection="1">
      <alignment horizontal="right" vertical="center"/>
    </xf>
    <xf numFmtId="4" fontId="9" fillId="0" borderId="7" xfId="0" applyNumberFormat="1"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9" xfId="0" applyFont="1" applyBorder="1" applyAlignment="1" applyProtection="1">
      <alignment horizontal="right" vertical="center"/>
    </xf>
    <xf numFmtId="0" fontId="9" fillId="0" borderId="6" xfId="0" applyFont="1" applyBorder="1" applyAlignment="1">
      <alignment horizontal="center" vertical="center"/>
      <protection locked="0"/>
    </xf>
    <xf numFmtId="4" fontId="9" fillId="0" borderId="9" xfId="0" applyNumberFormat="1" applyFont="1" applyBorder="1" applyAlignment="1">
      <alignment horizontal="right" vertical="center"/>
      <protection locked="0"/>
    </xf>
    <xf numFmtId="4" fontId="9" fillId="0" borderId="7"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opLeftCell="A6" workbookViewId="0">
      <selection activeCell="B8" sqref="B8"/>
    </sheetView>
  </sheetViews>
  <sheetFormatPr defaultColWidth="10.7" defaultRowHeight="12" customHeight="1" outlineLevelCol="3"/>
  <cols>
    <col min="1" max="1" width="37.1416666666667" customWidth="1"/>
    <col min="2" max="2" width="41.575" customWidth="1"/>
    <col min="3" max="3" width="42.7" customWidth="1"/>
    <col min="4" max="4" width="39.575" customWidth="1"/>
  </cols>
  <sheetData>
    <row r="1" ht="19.5" customHeight="1" spans="4:4">
      <c r="D1" s="116" t="s">
        <v>0</v>
      </c>
    </row>
    <row r="2" ht="36" customHeight="1" spans="1:4">
      <c r="A2" s="4" t="s">
        <v>1</v>
      </c>
      <c r="B2" s="235"/>
      <c r="C2" s="235"/>
      <c r="D2" s="235"/>
    </row>
    <row r="3" ht="24" customHeight="1" spans="1:4">
      <c r="A3" s="40" t="str">
        <f>"单位名称："&amp;"维西傈僳族自治县公安局"</f>
        <v>单位名称：维西傈僳族自治县公安局</v>
      </c>
      <c r="B3" s="236"/>
      <c r="C3" s="236"/>
      <c r="D3" s="38" t="s">
        <v>2</v>
      </c>
    </row>
    <row r="4" ht="19.5" customHeight="1" spans="1:4">
      <c r="A4" s="12" t="s">
        <v>3</v>
      </c>
      <c r="B4" s="14"/>
      <c r="C4" s="12" t="s">
        <v>4</v>
      </c>
      <c r="D4" s="14"/>
    </row>
    <row r="5" ht="19.5" customHeight="1" spans="1:4">
      <c r="A5" s="28" t="s">
        <v>5</v>
      </c>
      <c r="B5" s="28" t="s">
        <v>6</v>
      </c>
      <c r="C5" s="28" t="s">
        <v>7</v>
      </c>
      <c r="D5" s="28" t="s">
        <v>6</v>
      </c>
    </row>
    <row r="6" ht="19.5" customHeight="1" spans="1:4">
      <c r="A6" s="30"/>
      <c r="B6" s="30"/>
      <c r="C6" s="30"/>
      <c r="D6" s="30"/>
    </row>
    <row r="7" ht="22.5" customHeight="1" spans="1:4">
      <c r="A7" s="202" t="s">
        <v>8</v>
      </c>
      <c r="B7" s="152">
        <v>74159927.49</v>
      </c>
      <c r="C7" s="202" t="s">
        <v>9</v>
      </c>
      <c r="D7" s="152"/>
    </row>
    <row r="8" ht="22.5" customHeight="1" spans="1:4">
      <c r="A8" s="202" t="s">
        <v>10</v>
      </c>
      <c r="B8" s="152"/>
      <c r="C8" s="202" t="s">
        <v>11</v>
      </c>
      <c r="D8" s="152"/>
    </row>
    <row r="9" ht="22.5" customHeight="1" spans="1:4">
      <c r="A9" s="202" t="s">
        <v>12</v>
      </c>
      <c r="B9" s="152"/>
      <c r="C9" s="202" t="s">
        <v>13</v>
      </c>
      <c r="D9" s="152"/>
    </row>
    <row r="10" ht="22.5" customHeight="1" spans="1:4">
      <c r="A10" s="202" t="s">
        <v>14</v>
      </c>
      <c r="B10" s="110"/>
      <c r="C10" s="202" t="s">
        <v>15</v>
      </c>
      <c r="D10" s="152">
        <v>57126490.86</v>
      </c>
    </row>
    <row r="11" ht="22.5" customHeight="1" spans="1:4">
      <c r="A11" s="202" t="s">
        <v>16</v>
      </c>
      <c r="B11" s="152"/>
      <c r="C11" s="198" t="s">
        <v>17</v>
      </c>
      <c r="D11" s="110"/>
    </row>
    <row r="12" ht="22.5" customHeight="1" spans="1:4">
      <c r="A12" s="202" t="s">
        <v>18</v>
      </c>
      <c r="B12" s="110"/>
      <c r="C12" s="198" t="s">
        <v>19</v>
      </c>
      <c r="D12" s="110"/>
    </row>
    <row r="13" ht="22.5" customHeight="1" spans="1:4">
      <c r="A13" s="202" t="s">
        <v>20</v>
      </c>
      <c r="B13" s="110"/>
      <c r="C13" s="198" t="s">
        <v>21</v>
      </c>
      <c r="D13" s="110"/>
    </row>
    <row r="14" ht="22.5" customHeight="1" spans="1:4">
      <c r="A14" s="202" t="s">
        <v>22</v>
      </c>
      <c r="B14" s="110"/>
      <c r="C14" s="198" t="s">
        <v>23</v>
      </c>
      <c r="D14" s="110">
        <v>6459885.18</v>
      </c>
    </row>
    <row r="15" ht="22.5" customHeight="1" spans="1:4">
      <c r="A15" s="237" t="s">
        <v>24</v>
      </c>
      <c r="B15" s="110"/>
      <c r="C15" s="198" t="s">
        <v>25</v>
      </c>
      <c r="D15" s="110">
        <v>5210431.36</v>
      </c>
    </row>
    <row r="16" ht="22.5" customHeight="1" spans="1:4">
      <c r="A16" s="237" t="s">
        <v>26</v>
      </c>
      <c r="B16" s="238"/>
      <c r="C16" s="198" t="s">
        <v>27</v>
      </c>
      <c r="D16" s="110"/>
    </row>
    <row r="17" ht="22.5" customHeight="1" spans="1:4">
      <c r="A17" s="239"/>
      <c r="B17" s="240"/>
      <c r="C17" s="198" t="s">
        <v>28</v>
      </c>
      <c r="D17" s="110"/>
    </row>
    <row r="18" ht="22.5" customHeight="1" spans="1:4">
      <c r="A18" s="241"/>
      <c r="B18" s="241"/>
      <c r="C18" s="198" t="s">
        <v>29</v>
      </c>
      <c r="D18" s="110"/>
    </row>
    <row r="19" ht="22.5" customHeight="1" spans="1:4">
      <c r="A19" s="241"/>
      <c r="B19" s="241"/>
      <c r="C19" s="198" t="s">
        <v>30</v>
      </c>
      <c r="D19" s="110"/>
    </row>
    <row r="20" ht="22.5" customHeight="1" spans="1:4">
      <c r="A20" s="241"/>
      <c r="B20" s="241"/>
      <c r="C20" s="198" t="s">
        <v>31</v>
      </c>
      <c r="D20" s="110"/>
    </row>
    <row r="21" ht="22.5" customHeight="1" spans="1:4">
      <c r="A21" s="241"/>
      <c r="B21" s="241"/>
      <c r="C21" s="198" t="s">
        <v>32</v>
      </c>
      <c r="D21" s="110"/>
    </row>
    <row r="22" ht="22.5" customHeight="1" spans="1:4">
      <c r="A22" s="241"/>
      <c r="B22" s="241"/>
      <c r="C22" s="198" t="s">
        <v>33</v>
      </c>
      <c r="D22" s="110"/>
    </row>
    <row r="23" ht="22.5" customHeight="1" spans="1:4">
      <c r="A23" s="241"/>
      <c r="B23" s="241"/>
      <c r="C23" s="198" t="s">
        <v>34</v>
      </c>
      <c r="D23" s="110"/>
    </row>
    <row r="24" ht="22.5" customHeight="1" spans="1:4">
      <c r="A24" s="241"/>
      <c r="B24" s="241"/>
      <c r="C24" s="198" t="s">
        <v>35</v>
      </c>
      <c r="D24" s="110"/>
    </row>
    <row r="25" ht="22.5" customHeight="1" spans="1:4">
      <c r="A25" s="241"/>
      <c r="B25" s="241"/>
      <c r="C25" s="198" t="s">
        <v>36</v>
      </c>
      <c r="D25" s="110">
        <v>5363120.09</v>
      </c>
    </row>
    <row r="26" ht="22.5" customHeight="1" spans="1:4">
      <c r="A26" s="241"/>
      <c r="B26" s="241"/>
      <c r="C26" s="198" t="s">
        <v>37</v>
      </c>
      <c r="D26" s="110"/>
    </row>
    <row r="27" ht="22.5" customHeight="1" spans="1:4">
      <c r="A27" s="241"/>
      <c r="B27" s="241"/>
      <c r="C27" s="198" t="s">
        <v>38</v>
      </c>
      <c r="D27" s="110"/>
    </row>
    <row r="28" ht="22.5" customHeight="1" spans="1:4">
      <c r="A28" s="241"/>
      <c r="B28" s="241"/>
      <c r="C28" s="198" t="s">
        <v>39</v>
      </c>
      <c r="D28" s="110"/>
    </row>
    <row r="29" ht="22.5" customHeight="1" spans="1:4">
      <c r="A29" s="241"/>
      <c r="B29" s="241"/>
      <c r="C29" s="198" t="s">
        <v>40</v>
      </c>
      <c r="D29" s="110"/>
    </row>
    <row r="30" ht="22.5" customHeight="1" spans="1:4">
      <c r="A30" s="242"/>
      <c r="B30" s="243"/>
      <c r="C30" s="198" t="s">
        <v>41</v>
      </c>
      <c r="D30" s="110"/>
    </row>
    <row r="31" ht="22.5" customHeight="1" spans="1:4">
      <c r="A31" s="242"/>
      <c r="B31" s="243"/>
      <c r="C31" s="198" t="s">
        <v>42</v>
      </c>
      <c r="D31" s="110"/>
    </row>
    <row r="32" ht="22.5" customHeight="1" spans="1:4">
      <c r="A32" s="242"/>
      <c r="B32" s="243"/>
      <c r="C32" s="198" t="s">
        <v>43</v>
      </c>
      <c r="D32" s="110"/>
    </row>
    <row r="33" ht="22.5" customHeight="1" spans="1:4">
      <c r="A33" s="242"/>
      <c r="B33" s="243"/>
      <c r="C33" s="198" t="s">
        <v>44</v>
      </c>
      <c r="D33" s="110"/>
    </row>
    <row r="34" ht="22.5" customHeight="1" spans="1:4">
      <c r="A34" s="242" t="s">
        <v>45</v>
      </c>
      <c r="B34" s="244">
        <v>74159927.49</v>
      </c>
      <c r="C34" s="203" t="s">
        <v>46</v>
      </c>
      <c r="D34" s="245">
        <v>74159927.49</v>
      </c>
    </row>
    <row r="35" ht="22.5" customHeight="1" spans="1:4">
      <c r="A35" s="237" t="s">
        <v>47</v>
      </c>
      <c r="B35" s="149"/>
      <c r="C35" s="202" t="s">
        <v>48</v>
      </c>
      <c r="D35" s="163"/>
    </row>
    <row r="36" ht="22.5" customHeight="1" spans="1:4">
      <c r="A36" s="237" t="s">
        <v>49</v>
      </c>
      <c r="B36" s="149"/>
      <c r="C36" s="202" t="s">
        <v>49</v>
      </c>
      <c r="D36" s="246"/>
    </row>
    <row r="37" ht="22.5" customHeight="1" spans="1:4">
      <c r="A37" s="237" t="s">
        <v>50</v>
      </c>
      <c r="B37" s="247"/>
      <c r="C37" s="202" t="s">
        <v>50</v>
      </c>
      <c r="D37" s="163"/>
    </row>
    <row r="38" ht="22.5" customHeight="1" spans="1:4">
      <c r="A38" s="248" t="s">
        <v>51</v>
      </c>
      <c r="B38" s="249">
        <v>74159927.49</v>
      </c>
      <c r="C38" s="203" t="s">
        <v>52</v>
      </c>
      <c r="D38" s="250">
        <v>74159927.49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1" sqref="A11:C11"/>
    </sheetView>
  </sheetViews>
  <sheetFormatPr defaultColWidth="10.7" defaultRowHeight="14.25" customHeight="1" outlineLevelCol="5"/>
  <cols>
    <col min="1" max="1" width="37.575" customWidth="1"/>
    <col min="2" max="2" width="19.7166666666667" customWidth="1"/>
    <col min="3" max="3" width="37.575" customWidth="1"/>
    <col min="4" max="6" width="33.2833333333333" customWidth="1"/>
  </cols>
  <sheetData>
    <row r="1" ht="15.75" customHeight="1" spans="1:6">
      <c r="A1" s="117">
        <v>1</v>
      </c>
      <c r="B1" s="118">
        <v>0</v>
      </c>
      <c r="C1" s="117">
        <v>1</v>
      </c>
      <c r="D1" s="119"/>
      <c r="E1" s="119"/>
      <c r="F1" s="116" t="s">
        <v>495</v>
      </c>
    </row>
    <row r="2" ht="36.75" customHeight="1" spans="1:6">
      <c r="A2" s="120" t="s">
        <v>496</v>
      </c>
      <c r="B2" s="121" t="s">
        <v>497</v>
      </c>
      <c r="C2" s="122"/>
      <c r="D2" s="123"/>
      <c r="E2" s="123"/>
      <c r="F2" s="123"/>
    </row>
    <row r="3" ht="13.5" customHeight="1" spans="1:6">
      <c r="A3" s="6" t="str">
        <f>"单位名称："&amp;"维西傈僳族自治县公安局"</f>
        <v>单位名称：维西傈僳族自治县公安局</v>
      </c>
      <c r="B3" s="6" t="s">
        <v>498</v>
      </c>
      <c r="C3" s="117"/>
      <c r="D3" s="119"/>
      <c r="E3" s="119"/>
      <c r="F3" s="116" t="s">
        <v>2</v>
      </c>
    </row>
    <row r="4" ht="19.5" customHeight="1" spans="1:6">
      <c r="A4" s="124" t="s">
        <v>193</v>
      </c>
      <c r="B4" s="125" t="s">
        <v>75</v>
      </c>
      <c r="C4" s="126" t="s">
        <v>76</v>
      </c>
      <c r="D4" s="13" t="s">
        <v>499</v>
      </c>
      <c r="E4" s="13"/>
      <c r="F4" s="14"/>
    </row>
    <row r="5" ht="18.75" customHeight="1" spans="1:6">
      <c r="A5" s="127"/>
      <c r="B5" s="128"/>
      <c r="C5" s="112"/>
      <c r="D5" s="111" t="s">
        <v>57</v>
      </c>
      <c r="E5" s="111" t="s">
        <v>77</v>
      </c>
      <c r="F5" s="111" t="s">
        <v>78</v>
      </c>
    </row>
    <row r="6" ht="18.75" customHeight="1" spans="1:6">
      <c r="A6" s="127">
        <v>1</v>
      </c>
      <c r="B6" s="129" t="s">
        <v>159</v>
      </c>
      <c r="C6" s="112">
        <v>3</v>
      </c>
      <c r="D6" s="111">
        <v>4</v>
      </c>
      <c r="E6" s="111">
        <v>5</v>
      </c>
      <c r="F6" s="111">
        <v>6</v>
      </c>
    </row>
    <row r="7" ht="22.5" customHeight="1" spans="1:6">
      <c r="A7" s="130"/>
      <c r="B7" s="95"/>
      <c r="C7" s="95"/>
      <c r="D7" s="50"/>
      <c r="E7" s="131"/>
      <c r="F7" s="131"/>
    </row>
    <row r="8" ht="22.5" customHeight="1" spans="1:6">
      <c r="A8" s="130"/>
      <c r="B8" s="95"/>
      <c r="C8" s="95"/>
      <c r="D8" s="50"/>
      <c r="E8" s="131"/>
      <c r="F8" s="131"/>
    </row>
    <row r="9" ht="22.5" customHeight="1" spans="1:6">
      <c r="A9" s="132" t="s">
        <v>114</v>
      </c>
      <c r="B9" s="133" t="s">
        <v>114</v>
      </c>
      <c r="C9" s="134" t="s">
        <v>114</v>
      </c>
      <c r="D9" s="135"/>
      <c r="E9" s="136"/>
      <c r="F9" s="136"/>
    </row>
    <row r="11" customHeight="1" spans="1:3">
      <c r="A11" s="36" t="s">
        <v>500</v>
      </c>
      <c r="B11" s="36"/>
      <c r="C11" s="36"/>
    </row>
  </sheetData>
  <mergeCells count="8">
    <mergeCell ref="A2:F2"/>
    <mergeCell ref="A3:C3"/>
    <mergeCell ref="D4:F4"/>
    <mergeCell ref="A9:C9"/>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workbookViewId="0">
      <selection activeCell="A17" sqref="A17:E17"/>
    </sheetView>
  </sheetViews>
  <sheetFormatPr defaultColWidth="10.7" defaultRowHeight="14.25" customHeight="1"/>
  <cols>
    <col min="1" max="1" width="45.7"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2"/>
      <c r="B1" s="2"/>
      <c r="C1" s="2"/>
      <c r="D1" s="2"/>
      <c r="E1" s="2"/>
      <c r="F1" s="2"/>
      <c r="G1" s="2"/>
      <c r="H1" s="2"/>
      <c r="I1" s="2"/>
      <c r="J1" s="2"/>
      <c r="O1" s="64"/>
      <c r="P1" s="64"/>
      <c r="Q1" s="38" t="s">
        <v>501</v>
      </c>
    </row>
    <row r="2" ht="35.25" customHeight="1" spans="1:17">
      <c r="A2" s="39" t="s">
        <v>502</v>
      </c>
      <c r="B2" s="5"/>
      <c r="C2" s="5"/>
      <c r="D2" s="5"/>
      <c r="E2" s="5"/>
      <c r="F2" s="5"/>
      <c r="G2" s="5"/>
      <c r="H2" s="5"/>
      <c r="I2" s="5"/>
      <c r="J2" s="5"/>
      <c r="K2" s="67"/>
      <c r="L2" s="5"/>
      <c r="M2" s="5"/>
      <c r="N2" s="5"/>
      <c r="O2" s="67"/>
      <c r="P2" s="67"/>
      <c r="Q2" s="5"/>
    </row>
    <row r="3" ht="18.75" customHeight="1" spans="1:17">
      <c r="A3" s="40" t="str">
        <f>"单位名称："&amp;"维西傈僳族自治县公安局"</f>
        <v>单位名称：维西傈僳族自治县公安局</v>
      </c>
      <c r="B3" s="8"/>
      <c r="C3" s="8"/>
      <c r="D3" s="8"/>
      <c r="E3" s="8"/>
      <c r="F3" s="8"/>
      <c r="G3" s="8"/>
      <c r="H3" s="8"/>
      <c r="I3" s="8"/>
      <c r="J3" s="8"/>
      <c r="O3" s="102"/>
      <c r="P3" s="102"/>
      <c r="Q3" s="116" t="s">
        <v>184</v>
      </c>
    </row>
    <row r="4" ht="15.75" customHeight="1" spans="1:17">
      <c r="A4" s="11" t="s">
        <v>503</v>
      </c>
      <c r="B4" s="88" t="s">
        <v>504</v>
      </c>
      <c r="C4" s="88" t="s">
        <v>505</v>
      </c>
      <c r="D4" s="88" t="s">
        <v>506</v>
      </c>
      <c r="E4" s="88" t="s">
        <v>507</v>
      </c>
      <c r="F4" s="88" t="s">
        <v>508</v>
      </c>
      <c r="G4" s="44" t="s">
        <v>200</v>
      </c>
      <c r="H4" s="44"/>
      <c r="I4" s="44"/>
      <c r="J4" s="44"/>
      <c r="K4" s="72"/>
      <c r="L4" s="44"/>
      <c r="M4" s="44"/>
      <c r="N4" s="44"/>
      <c r="O4" s="105"/>
      <c r="P4" s="72"/>
      <c r="Q4" s="45"/>
    </row>
    <row r="5" ht="17.25" customHeight="1" spans="1:17">
      <c r="A5" s="16"/>
      <c r="B5" s="90"/>
      <c r="C5" s="90"/>
      <c r="D5" s="90"/>
      <c r="E5" s="90"/>
      <c r="F5" s="90"/>
      <c r="G5" s="90" t="s">
        <v>57</v>
      </c>
      <c r="H5" s="90" t="s">
        <v>60</v>
      </c>
      <c r="I5" s="90" t="s">
        <v>509</v>
      </c>
      <c r="J5" s="90" t="s">
        <v>510</v>
      </c>
      <c r="K5" s="113" t="s">
        <v>511</v>
      </c>
      <c r="L5" s="106" t="s">
        <v>80</v>
      </c>
      <c r="M5" s="106"/>
      <c r="N5" s="106"/>
      <c r="O5" s="114"/>
      <c r="P5" s="115"/>
      <c r="Q5" s="92"/>
    </row>
    <row r="6" ht="54" customHeight="1" spans="1:17">
      <c r="A6" s="18"/>
      <c r="B6" s="92"/>
      <c r="C6" s="92"/>
      <c r="D6" s="92"/>
      <c r="E6" s="92"/>
      <c r="F6" s="92"/>
      <c r="G6" s="92"/>
      <c r="H6" s="92" t="s">
        <v>59</v>
      </c>
      <c r="I6" s="92"/>
      <c r="J6" s="92"/>
      <c r="K6" s="93"/>
      <c r="L6" s="92" t="s">
        <v>59</v>
      </c>
      <c r="M6" s="92" t="s">
        <v>66</v>
      </c>
      <c r="N6" s="92" t="s">
        <v>207</v>
      </c>
      <c r="O6" s="109" t="s">
        <v>68</v>
      </c>
      <c r="P6" s="93" t="s">
        <v>69</v>
      </c>
      <c r="Q6" s="92" t="s">
        <v>70</v>
      </c>
    </row>
    <row r="7" ht="19.5" customHeight="1" spans="1:17">
      <c r="A7" s="30">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2.5" customHeight="1" spans="1:17">
      <c r="A8" s="47" t="s">
        <v>72</v>
      </c>
      <c r="B8" s="48"/>
      <c r="C8" s="48"/>
      <c r="D8" s="48"/>
      <c r="E8" s="49"/>
      <c r="F8" s="50"/>
      <c r="G8" s="50"/>
      <c r="H8" s="50"/>
      <c r="I8" s="50"/>
      <c r="J8" s="50"/>
      <c r="K8" s="50"/>
      <c r="L8" s="50"/>
      <c r="M8" s="50"/>
      <c r="N8" s="50"/>
      <c r="O8" s="110"/>
      <c r="P8" s="50"/>
      <c r="Q8" s="50"/>
    </row>
    <row r="9" ht="22.5" customHeight="1" spans="1:17">
      <c r="A9" s="47" t="str">
        <f t="shared" ref="A9:A16" si="0">"    "&amp;"一般公用经费"</f>
        <v>    一般公用经费</v>
      </c>
      <c r="B9" s="48" t="s">
        <v>512</v>
      </c>
      <c r="C9" s="48" t="s">
        <v>513</v>
      </c>
      <c r="D9" s="48" t="s">
        <v>514</v>
      </c>
      <c r="E9" s="49">
        <v>41</v>
      </c>
      <c r="F9" s="50">
        <v>10250</v>
      </c>
      <c r="G9" s="50">
        <v>10250</v>
      </c>
      <c r="H9" s="50">
        <v>10250</v>
      </c>
      <c r="I9" s="50"/>
      <c r="J9" s="50"/>
      <c r="K9" s="50"/>
      <c r="L9" s="50"/>
      <c r="M9" s="50"/>
      <c r="N9" s="50"/>
      <c r="O9" s="110"/>
      <c r="P9" s="50"/>
      <c r="Q9" s="50"/>
    </row>
    <row r="10" ht="22.5" customHeight="1" spans="1:17">
      <c r="A10" s="47" t="str">
        <f t="shared" si="0"/>
        <v>    一般公用经费</v>
      </c>
      <c r="B10" s="48" t="s">
        <v>512</v>
      </c>
      <c r="C10" s="48" t="s">
        <v>515</v>
      </c>
      <c r="D10" s="48" t="s">
        <v>516</v>
      </c>
      <c r="E10" s="49">
        <v>20</v>
      </c>
      <c r="F10" s="50">
        <v>28000</v>
      </c>
      <c r="G10" s="50">
        <v>28000</v>
      </c>
      <c r="H10" s="50">
        <v>28000</v>
      </c>
      <c r="I10" s="50"/>
      <c r="J10" s="50"/>
      <c r="K10" s="50"/>
      <c r="L10" s="50"/>
      <c r="M10" s="50"/>
      <c r="N10" s="50"/>
      <c r="O10" s="110"/>
      <c r="P10" s="50"/>
      <c r="Q10" s="50"/>
    </row>
    <row r="11" ht="22.5" customHeight="1" spans="1:17">
      <c r="A11" s="47" t="str">
        <f t="shared" si="0"/>
        <v>    一般公用经费</v>
      </c>
      <c r="B11" s="48" t="s">
        <v>517</v>
      </c>
      <c r="C11" s="48" t="s">
        <v>518</v>
      </c>
      <c r="D11" s="48" t="s">
        <v>519</v>
      </c>
      <c r="E11" s="49">
        <v>1</v>
      </c>
      <c r="F11" s="50">
        <v>50000</v>
      </c>
      <c r="G11" s="50">
        <v>50000</v>
      </c>
      <c r="H11" s="50">
        <v>50000</v>
      </c>
      <c r="I11" s="50"/>
      <c r="J11" s="50"/>
      <c r="K11" s="50"/>
      <c r="L11" s="50"/>
      <c r="M11" s="50"/>
      <c r="N11" s="50"/>
      <c r="O11" s="110"/>
      <c r="P11" s="50"/>
      <c r="Q11" s="50"/>
    </row>
    <row r="12" ht="22.5" customHeight="1" spans="1:17">
      <c r="A12" s="47" t="str">
        <f t="shared" si="0"/>
        <v>    一般公用经费</v>
      </c>
      <c r="B12" s="48" t="s">
        <v>512</v>
      </c>
      <c r="C12" s="48" t="s">
        <v>520</v>
      </c>
      <c r="D12" s="48" t="s">
        <v>516</v>
      </c>
      <c r="E12" s="49">
        <v>25</v>
      </c>
      <c r="F12" s="50">
        <v>25000</v>
      </c>
      <c r="G12" s="50">
        <v>25000</v>
      </c>
      <c r="H12" s="50">
        <v>25000</v>
      </c>
      <c r="I12" s="50"/>
      <c r="J12" s="50"/>
      <c r="K12" s="50"/>
      <c r="L12" s="50"/>
      <c r="M12" s="50"/>
      <c r="N12" s="50"/>
      <c r="O12" s="110"/>
      <c r="P12" s="50"/>
      <c r="Q12" s="50"/>
    </row>
    <row r="13" ht="22.5" customHeight="1" spans="1:17">
      <c r="A13" s="47" t="str">
        <f t="shared" si="0"/>
        <v>    一般公用经费</v>
      </c>
      <c r="B13" s="48" t="s">
        <v>512</v>
      </c>
      <c r="C13" s="48" t="s">
        <v>521</v>
      </c>
      <c r="D13" s="48" t="s">
        <v>522</v>
      </c>
      <c r="E13" s="49">
        <v>10</v>
      </c>
      <c r="F13" s="50">
        <v>15750</v>
      </c>
      <c r="G13" s="50">
        <v>15750</v>
      </c>
      <c r="H13" s="50">
        <v>15750</v>
      </c>
      <c r="I13" s="50"/>
      <c r="J13" s="50"/>
      <c r="K13" s="50"/>
      <c r="L13" s="50"/>
      <c r="M13" s="50"/>
      <c r="N13" s="50"/>
      <c r="O13" s="110"/>
      <c r="P13" s="50"/>
      <c r="Q13" s="50"/>
    </row>
    <row r="14" ht="22.5" customHeight="1" spans="1:17">
      <c r="A14" s="47" t="str">
        <f t="shared" si="0"/>
        <v>    一般公用经费</v>
      </c>
      <c r="B14" s="48" t="s">
        <v>512</v>
      </c>
      <c r="C14" s="48" t="s">
        <v>523</v>
      </c>
      <c r="D14" s="48" t="s">
        <v>337</v>
      </c>
      <c r="E14" s="49">
        <v>21</v>
      </c>
      <c r="F14" s="50">
        <v>21000</v>
      </c>
      <c r="G14" s="50">
        <v>21000</v>
      </c>
      <c r="H14" s="50">
        <v>21000</v>
      </c>
      <c r="I14" s="50"/>
      <c r="J14" s="50"/>
      <c r="K14" s="50"/>
      <c r="L14" s="50"/>
      <c r="M14" s="50"/>
      <c r="N14" s="50"/>
      <c r="O14" s="110"/>
      <c r="P14" s="50"/>
      <c r="Q14" s="50"/>
    </row>
    <row r="15" ht="22.5" customHeight="1" spans="1:17">
      <c r="A15" s="47" t="str">
        <f t="shared" si="0"/>
        <v>    一般公用经费</v>
      </c>
      <c r="B15" s="48" t="s">
        <v>524</v>
      </c>
      <c r="C15" s="48" t="s">
        <v>525</v>
      </c>
      <c r="D15" s="48" t="s">
        <v>519</v>
      </c>
      <c r="E15" s="49">
        <v>2</v>
      </c>
      <c r="F15" s="50">
        <v>84000</v>
      </c>
      <c r="G15" s="50">
        <v>84000</v>
      </c>
      <c r="H15" s="50">
        <v>84000</v>
      </c>
      <c r="I15" s="50"/>
      <c r="J15" s="50"/>
      <c r="K15" s="50"/>
      <c r="L15" s="50"/>
      <c r="M15" s="50"/>
      <c r="N15" s="50"/>
      <c r="O15" s="110"/>
      <c r="P15" s="50"/>
      <c r="Q15" s="50"/>
    </row>
    <row r="16" ht="22.5" customHeight="1" spans="1:17">
      <c r="A16" s="47" t="str">
        <f t="shared" si="0"/>
        <v>    一般公用经费</v>
      </c>
      <c r="B16" s="48" t="s">
        <v>526</v>
      </c>
      <c r="C16" s="48" t="s">
        <v>525</v>
      </c>
      <c r="D16" s="48" t="s">
        <v>519</v>
      </c>
      <c r="E16" s="49">
        <v>1</v>
      </c>
      <c r="F16" s="50">
        <v>100000</v>
      </c>
      <c r="G16" s="50">
        <v>100000</v>
      </c>
      <c r="H16" s="50">
        <v>100000</v>
      </c>
      <c r="I16" s="50"/>
      <c r="J16" s="50"/>
      <c r="K16" s="50"/>
      <c r="L16" s="50"/>
      <c r="M16" s="50"/>
      <c r="N16" s="50"/>
      <c r="O16" s="110"/>
      <c r="P16" s="50"/>
      <c r="Q16" s="50"/>
    </row>
    <row r="17" ht="22.5" customHeight="1" spans="1:17">
      <c r="A17" s="96" t="s">
        <v>114</v>
      </c>
      <c r="B17" s="97"/>
      <c r="C17" s="97"/>
      <c r="D17" s="97"/>
      <c r="E17" s="49"/>
      <c r="F17" s="50">
        <v>334000</v>
      </c>
      <c r="G17" s="50">
        <v>334000</v>
      </c>
      <c r="H17" s="50">
        <v>334000</v>
      </c>
      <c r="I17" s="50"/>
      <c r="J17" s="50"/>
      <c r="K17" s="50"/>
      <c r="L17" s="50"/>
      <c r="M17" s="50"/>
      <c r="N17" s="50"/>
      <c r="O17" s="110"/>
      <c r="P17" s="50"/>
      <c r="Q17" s="50"/>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B16" sqref="B16"/>
    </sheetView>
  </sheetViews>
  <sheetFormatPr defaultColWidth="10.7" defaultRowHeight="14.25" customHeight="1"/>
  <cols>
    <col min="1" max="1" width="36.7" customWidth="1"/>
    <col min="2" max="3" width="25.575" customWidth="1"/>
    <col min="4" max="14" width="22.1416666666667" customWidth="1"/>
  </cols>
  <sheetData>
    <row r="1" ht="13.5" customHeight="1" spans="1:14">
      <c r="A1" s="82"/>
      <c r="B1" s="82"/>
      <c r="C1" s="83"/>
      <c r="D1" s="82"/>
      <c r="E1" s="82"/>
      <c r="F1" s="82"/>
      <c r="G1" s="82"/>
      <c r="H1" s="84"/>
      <c r="I1" s="99"/>
      <c r="J1" s="99"/>
      <c r="K1" s="99"/>
      <c r="L1" s="64"/>
      <c r="M1" s="100"/>
      <c r="N1" s="101" t="s">
        <v>527</v>
      </c>
    </row>
    <row r="2" ht="34.5" customHeight="1" spans="1:14">
      <c r="A2" s="39" t="s">
        <v>528</v>
      </c>
      <c r="B2" s="85"/>
      <c r="C2" s="67"/>
      <c r="D2" s="85"/>
      <c r="E2" s="85"/>
      <c r="F2" s="85"/>
      <c r="G2" s="85"/>
      <c r="H2" s="86"/>
      <c r="I2" s="85"/>
      <c r="J2" s="85"/>
      <c r="K2" s="85"/>
      <c r="L2" s="67"/>
      <c r="M2" s="86"/>
      <c r="N2" s="85"/>
    </row>
    <row r="3" ht="18.75" customHeight="1" spans="1:14">
      <c r="A3" s="68" t="str">
        <f>"单位名称："&amp;"维西傈僳族自治县公安局"</f>
        <v>单位名称：维西傈僳族自治县公安局</v>
      </c>
      <c r="B3" s="69"/>
      <c r="C3" s="87"/>
      <c r="D3" s="69"/>
      <c r="E3" s="69"/>
      <c r="F3" s="69"/>
      <c r="G3" s="69"/>
      <c r="H3" s="84"/>
      <c r="I3" s="99"/>
      <c r="J3" s="99"/>
      <c r="K3" s="99"/>
      <c r="L3" s="102"/>
      <c r="M3" s="103"/>
      <c r="N3" s="104" t="s">
        <v>184</v>
      </c>
    </row>
    <row r="4" ht="18.75" customHeight="1" spans="1:14">
      <c r="A4" s="11" t="s">
        <v>503</v>
      </c>
      <c r="B4" s="88" t="s">
        <v>529</v>
      </c>
      <c r="C4" s="89" t="s">
        <v>530</v>
      </c>
      <c r="D4" s="44" t="s">
        <v>200</v>
      </c>
      <c r="E4" s="44"/>
      <c r="F4" s="44"/>
      <c r="G4" s="44"/>
      <c r="H4" s="72"/>
      <c r="I4" s="44"/>
      <c r="J4" s="44"/>
      <c r="K4" s="44"/>
      <c r="L4" s="105"/>
      <c r="M4" s="72"/>
      <c r="N4" s="45"/>
    </row>
    <row r="5" ht="17.25" customHeight="1" spans="1:14">
      <c r="A5" s="16"/>
      <c r="B5" s="90"/>
      <c r="C5" s="91"/>
      <c r="D5" s="90" t="s">
        <v>57</v>
      </c>
      <c r="E5" s="90" t="s">
        <v>60</v>
      </c>
      <c r="F5" s="90" t="s">
        <v>509</v>
      </c>
      <c r="G5" s="90" t="s">
        <v>510</v>
      </c>
      <c r="H5" s="91" t="s">
        <v>511</v>
      </c>
      <c r="I5" s="106" t="s">
        <v>80</v>
      </c>
      <c r="J5" s="106"/>
      <c r="K5" s="106"/>
      <c r="L5" s="107"/>
      <c r="M5" s="108"/>
      <c r="N5" s="92"/>
    </row>
    <row r="6" ht="54" customHeight="1" spans="1:14">
      <c r="A6" s="18"/>
      <c r="B6" s="92"/>
      <c r="C6" s="93"/>
      <c r="D6" s="92"/>
      <c r="E6" s="92"/>
      <c r="F6" s="92"/>
      <c r="G6" s="92"/>
      <c r="H6" s="93"/>
      <c r="I6" s="92" t="s">
        <v>59</v>
      </c>
      <c r="J6" s="92" t="s">
        <v>66</v>
      </c>
      <c r="K6" s="92" t="s">
        <v>207</v>
      </c>
      <c r="L6" s="109" t="s">
        <v>68</v>
      </c>
      <c r="M6" s="93" t="s">
        <v>69</v>
      </c>
      <c r="N6" s="92" t="s">
        <v>70</v>
      </c>
    </row>
    <row r="7" ht="19.5" customHeight="1" spans="1:14">
      <c r="A7" s="94">
        <v>1</v>
      </c>
      <c r="B7" s="94">
        <v>2</v>
      </c>
      <c r="C7" s="94">
        <v>3</v>
      </c>
      <c r="D7" s="94">
        <v>4</v>
      </c>
      <c r="E7" s="94">
        <v>5</v>
      </c>
      <c r="F7" s="94">
        <v>6</v>
      </c>
      <c r="G7" s="94">
        <v>7</v>
      </c>
      <c r="H7" s="94">
        <v>8</v>
      </c>
      <c r="I7" s="94">
        <v>9</v>
      </c>
      <c r="J7" s="94">
        <v>10</v>
      </c>
      <c r="K7" s="94">
        <v>11</v>
      </c>
      <c r="L7" s="94">
        <v>12</v>
      </c>
      <c r="M7" s="94">
        <v>13</v>
      </c>
      <c r="N7" s="94">
        <v>14</v>
      </c>
    </row>
    <row r="8" ht="22.5" customHeight="1" spans="1:14">
      <c r="A8" s="47"/>
      <c r="B8" s="48"/>
      <c r="C8" s="95"/>
      <c r="D8" s="50"/>
      <c r="E8" s="50"/>
      <c r="F8" s="50"/>
      <c r="G8" s="50"/>
      <c r="H8" s="50"/>
      <c r="I8" s="50"/>
      <c r="J8" s="50"/>
      <c r="K8" s="50"/>
      <c r="L8" s="110"/>
      <c r="M8" s="50"/>
      <c r="N8" s="50"/>
    </row>
    <row r="9" ht="22.5" customHeight="1" spans="1:14">
      <c r="A9" s="47"/>
      <c r="B9" s="48"/>
      <c r="C9" s="95"/>
      <c r="D9" s="50"/>
      <c r="E9" s="50"/>
      <c r="F9" s="50"/>
      <c r="G9" s="50"/>
      <c r="H9" s="50"/>
      <c r="I9" s="50"/>
      <c r="J9" s="50"/>
      <c r="K9" s="50"/>
      <c r="L9" s="110"/>
      <c r="M9" s="50"/>
      <c r="N9" s="50"/>
    </row>
    <row r="10" ht="22.5" customHeight="1" spans="1:14">
      <c r="A10" s="47"/>
      <c r="B10" s="48"/>
      <c r="C10" s="95"/>
      <c r="D10" s="50"/>
      <c r="E10" s="50"/>
      <c r="F10" s="50"/>
      <c r="G10" s="50"/>
      <c r="H10" s="50"/>
      <c r="I10" s="50"/>
      <c r="J10" s="50"/>
      <c r="K10" s="50"/>
      <c r="L10" s="110"/>
      <c r="M10" s="50"/>
      <c r="N10" s="50"/>
    </row>
    <row r="11" ht="22.5" customHeight="1" spans="1:14">
      <c r="A11" s="96" t="s">
        <v>114</v>
      </c>
      <c r="B11" s="97"/>
      <c r="C11" s="98"/>
      <c r="D11" s="50"/>
      <c r="E11" s="50"/>
      <c r="F11" s="50"/>
      <c r="G11" s="50"/>
      <c r="H11" s="50"/>
      <c r="I11" s="50"/>
      <c r="J11" s="50"/>
      <c r="K11" s="50"/>
      <c r="L11" s="110"/>
      <c r="M11" s="50"/>
      <c r="N11" s="50"/>
    </row>
    <row r="13" customHeight="1" spans="1:3">
      <c r="A13" s="36" t="s">
        <v>500</v>
      </c>
      <c r="B13" s="36"/>
      <c r="C13" s="36"/>
    </row>
  </sheetData>
  <mergeCells count="14">
    <mergeCell ref="A2:N2"/>
    <mergeCell ref="A3:C3"/>
    <mergeCell ref="D4:N4"/>
    <mergeCell ref="I5:N5"/>
    <mergeCell ref="A11:C11"/>
    <mergeCell ref="A13:C13"/>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selection activeCell="A11" sqref="A11:C11"/>
    </sheetView>
  </sheetViews>
  <sheetFormatPr defaultColWidth="10.7" defaultRowHeight="14.25" customHeight="1" outlineLevelCol="7"/>
  <cols>
    <col min="1" max="1" width="44" customWidth="1"/>
    <col min="2" max="4" width="20.575" customWidth="1"/>
    <col min="5" max="8" width="21.1416666666667" customWidth="1"/>
  </cols>
  <sheetData>
    <row r="1" ht="19.5" customHeight="1" spans="1:8">
      <c r="A1" s="2"/>
      <c r="B1" s="2"/>
      <c r="C1" s="2"/>
      <c r="D1" s="65"/>
      <c r="H1" s="66" t="s">
        <v>531</v>
      </c>
    </row>
    <row r="2" ht="48" customHeight="1" spans="1:8">
      <c r="A2" s="39" t="s">
        <v>532</v>
      </c>
      <c r="B2" s="5"/>
      <c r="C2" s="5"/>
      <c r="D2" s="5"/>
      <c r="E2" s="67"/>
      <c r="F2" s="67"/>
      <c r="G2" s="67"/>
      <c r="H2" s="67"/>
    </row>
    <row r="3" ht="18" customHeight="1" spans="1:8">
      <c r="A3" s="68" t="str">
        <f>"单位名称："&amp;"维西傈僳族自治县公安局"</f>
        <v>单位名称：维西傈僳族自治县公安局</v>
      </c>
      <c r="B3" s="69"/>
      <c r="C3" s="69"/>
      <c r="D3" s="70"/>
      <c r="H3" s="71" t="s">
        <v>184</v>
      </c>
    </row>
    <row r="4" ht="19.5" customHeight="1" spans="1:8">
      <c r="A4" s="28" t="s">
        <v>533</v>
      </c>
      <c r="B4" s="12" t="s">
        <v>200</v>
      </c>
      <c r="C4" s="13"/>
      <c r="D4" s="14"/>
      <c r="E4" s="72" t="s">
        <v>534</v>
      </c>
      <c r="F4" s="72"/>
      <c r="G4" s="72"/>
      <c r="H4" s="73"/>
    </row>
    <row r="5" ht="40.5" customHeight="1" spans="1:8">
      <c r="A5" s="30"/>
      <c r="B5" s="29" t="s">
        <v>57</v>
      </c>
      <c r="C5" s="11" t="s">
        <v>60</v>
      </c>
      <c r="D5" s="74" t="s">
        <v>535</v>
      </c>
      <c r="E5" s="75" t="s">
        <v>536</v>
      </c>
      <c r="F5" s="75" t="s">
        <v>537</v>
      </c>
      <c r="G5" s="75" t="s">
        <v>538</v>
      </c>
      <c r="H5" s="75" t="s">
        <v>539</v>
      </c>
    </row>
    <row r="6" ht="19.5" customHeight="1" spans="1:8">
      <c r="A6" s="76">
        <v>1</v>
      </c>
      <c r="B6" s="76">
        <v>2</v>
      </c>
      <c r="C6" s="76">
        <v>3</v>
      </c>
      <c r="D6" s="77">
        <v>4</v>
      </c>
      <c r="E6" s="77">
        <v>5</v>
      </c>
      <c r="F6" s="77">
        <v>6</v>
      </c>
      <c r="G6" s="77">
        <v>7</v>
      </c>
      <c r="H6" s="76">
        <v>8</v>
      </c>
    </row>
    <row r="7" ht="22.5" customHeight="1" spans="1:8">
      <c r="A7" s="78"/>
      <c r="B7" s="79"/>
      <c r="C7" s="79"/>
      <c r="D7" s="80"/>
      <c r="E7" s="79"/>
      <c r="F7" s="79"/>
      <c r="G7" s="79"/>
      <c r="H7" s="79"/>
    </row>
    <row r="8" ht="22.5" customHeight="1" spans="1:8">
      <c r="A8" s="78"/>
      <c r="B8" s="79"/>
      <c r="C8" s="79"/>
      <c r="D8" s="80"/>
      <c r="E8" s="79"/>
      <c r="F8" s="79"/>
      <c r="G8" s="79"/>
      <c r="H8" s="79"/>
    </row>
    <row r="9" ht="22.5" customHeight="1" spans="1:8">
      <c r="A9" s="81" t="s">
        <v>57</v>
      </c>
      <c r="B9" s="79"/>
      <c r="C9" s="79"/>
      <c r="D9" s="80"/>
      <c r="E9" s="79"/>
      <c r="F9" s="79"/>
      <c r="G9" s="79"/>
      <c r="H9" s="79"/>
    </row>
    <row r="11" customHeight="1" spans="1:3">
      <c r="A11" s="36" t="s">
        <v>500</v>
      </c>
      <c r="B11" s="36"/>
      <c r="C11" s="36"/>
    </row>
  </sheetData>
  <mergeCells count="6">
    <mergeCell ref="A2:H2"/>
    <mergeCell ref="A3:D3"/>
    <mergeCell ref="B4:D4"/>
    <mergeCell ref="E4:H4"/>
    <mergeCell ref="A11:C11"/>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workbookViewId="0">
      <selection activeCell="B12" sqref="B12"/>
    </sheetView>
  </sheetViews>
  <sheetFormatPr defaultColWidth="10.7"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 customWidth="1"/>
    <col min="10" max="10" width="22" customWidth="1"/>
  </cols>
  <sheetData>
    <row r="1" ht="19.5" customHeight="1" spans="10:10">
      <c r="J1" s="64" t="s">
        <v>540</v>
      </c>
    </row>
    <row r="2" ht="36" customHeight="1" spans="1:10">
      <c r="A2" s="4" t="s">
        <v>541</v>
      </c>
      <c r="B2" s="5"/>
      <c r="C2" s="5"/>
      <c r="D2" s="5"/>
      <c r="E2" s="5"/>
      <c r="F2" s="55"/>
      <c r="G2" s="5"/>
      <c r="H2" s="55"/>
      <c r="I2" s="55"/>
      <c r="J2" s="5"/>
    </row>
    <row r="3" ht="17.25" customHeight="1" spans="1:2">
      <c r="A3" s="56" t="str">
        <f>"单位名称："&amp;"维西傈僳族自治县公安局"</f>
        <v>单位名称：维西傈僳族自治县公安局</v>
      </c>
      <c r="B3" s="57"/>
    </row>
    <row r="4" ht="44.25" customHeight="1" spans="1:10">
      <c r="A4" s="46" t="s">
        <v>302</v>
      </c>
      <c r="B4" s="46" t="s">
        <v>303</v>
      </c>
      <c r="C4" s="46" t="s">
        <v>304</v>
      </c>
      <c r="D4" s="46" t="s">
        <v>305</v>
      </c>
      <c r="E4" s="46" t="s">
        <v>306</v>
      </c>
      <c r="F4" s="58" t="s">
        <v>307</v>
      </c>
      <c r="G4" s="46" t="s">
        <v>308</v>
      </c>
      <c r="H4" s="58" t="s">
        <v>309</v>
      </c>
      <c r="I4" s="58" t="s">
        <v>310</v>
      </c>
      <c r="J4" s="46" t="s">
        <v>311</v>
      </c>
    </row>
    <row r="5" ht="19.5" customHeight="1" spans="1:10">
      <c r="A5" s="46">
        <v>1</v>
      </c>
      <c r="B5" s="46">
        <v>2</v>
      </c>
      <c r="C5" s="46">
        <v>3</v>
      </c>
      <c r="D5" s="46">
        <v>4</v>
      </c>
      <c r="E5" s="46">
        <v>5</v>
      </c>
      <c r="F5" s="58">
        <v>6</v>
      </c>
      <c r="G5" s="46">
        <v>7</v>
      </c>
      <c r="H5" s="58">
        <v>8</v>
      </c>
      <c r="I5" s="58">
        <v>9</v>
      </c>
      <c r="J5" s="46">
        <v>10</v>
      </c>
    </row>
    <row r="6" ht="22.5" customHeight="1" spans="1:10">
      <c r="A6" s="59"/>
      <c r="B6" s="60"/>
      <c r="C6" s="60"/>
      <c r="D6" s="60"/>
      <c r="E6" s="61"/>
      <c r="F6" s="62"/>
      <c r="G6" s="61"/>
      <c r="H6" s="62"/>
      <c r="I6" s="62"/>
      <c r="J6" s="61"/>
    </row>
    <row r="7" ht="22.5" customHeight="1" spans="1:10">
      <c r="A7" s="59"/>
      <c r="B7" s="59"/>
      <c r="C7" s="59" t="s">
        <v>542</v>
      </c>
      <c r="D7" s="59" t="s">
        <v>542</v>
      </c>
      <c r="E7" s="59" t="s">
        <v>542</v>
      </c>
      <c r="F7" s="63" t="s">
        <v>542</v>
      </c>
      <c r="G7" s="59" t="s">
        <v>542</v>
      </c>
      <c r="H7" s="59" t="s">
        <v>542</v>
      </c>
      <c r="I7" s="59" t="s">
        <v>542</v>
      </c>
      <c r="J7" s="59" t="s">
        <v>542</v>
      </c>
    </row>
    <row r="8" ht="22.5" customHeight="1" spans="1:10">
      <c r="A8" s="59"/>
      <c r="B8" s="59"/>
      <c r="C8" s="59"/>
      <c r="D8" s="59"/>
      <c r="E8" s="59"/>
      <c r="F8" s="63"/>
      <c r="G8" s="59"/>
      <c r="H8" s="59"/>
      <c r="I8" s="59"/>
      <c r="J8" s="59"/>
    </row>
    <row r="10" customHeight="1" spans="1:3">
      <c r="A10" s="36" t="s">
        <v>500</v>
      </c>
      <c r="B10" s="36"/>
      <c r="C10" s="36"/>
    </row>
  </sheetData>
  <mergeCells count="3">
    <mergeCell ref="A2:J2"/>
    <mergeCell ref="A3:H3"/>
    <mergeCell ref="A10:C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showZeros="0" tabSelected="1" topLeftCell="A2" workbookViewId="0">
      <selection activeCell="H7" sqref="H7:H11"/>
    </sheetView>
  </sheetViews>
  <sheetFormatPr defaultColWidth="10.7"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38" t="s">
        <v>543</v>
      </c>
    </row>
    <row r="2" ht="34.5" customHeight="1" spans="1:8">
      <c r="A2" s="39" t="s">
        <v>544</v>
      </c>
      <c r="B2" s="5"/>
      <c r="C2" s="5"/>
      <c r="D2" s="5"/>
      <c r="E2" s="5"/>
      <c r="F2" s="5"/>
      <c r="G2" s="5"/>
      <c r="H2" s="5"/>
    </row>
    <row r="3" ht="19.5" customHeight="1" spans="1:8">
      <c r="A3" s="40" t="str">
        <f>"单位名称："&amp;"维西傈僳族自治县公安局"</f>
        <v>单位名称：维西傈僳族自治县公安局</v>
      </c>
      <c r="B3" s="7"/>
      <c r="C3" s="41"/>
      <c r="H3" s="42" t="s">
        <v>184</v>
      </c>
    </row>
    <row r="4" ht="18" customHeight="1" spans="1:8">
      <c r="A4" s="11" t="s">
        <v>193</v>
      </c>
      <c r="B4" s="11" t="s">
        <v>545</v>
      </c>
      <c r="C4" s="11" t="s">
        <v>546</v>
      </c>
      <c r="D4" s="11" t="s">
        <v>547</v>
      </c>
      <c r="E4" s="11" t="s">
        <v>548</v>
      </c>
      <c r="F4" s="43" t="s">
        <v>549</v>
      </c>
      <c r="G4" s="44"/>
      <c r="H4" s="45"/>
    </row>
    <row r="5" ht="18" customHeight="1" spans="1:8">
      <c r="A5" s="18"/>
      <c r="B5" s="18"/>
      <c r="C5" s="18"/>
      <c r="D5" s="18"/>
      <c r="E5" s="18"/>
      <c r="F5" s="46" t="s">
        <v>507</v>
      </c>
      <c r="G5" s="46" t="s">
        <v>550</v>
      </c>
      <c r="H5" s="46" t="s">
        <v>551</v>
      </c>
    </row>
    <row r="6" ht="21" customHeight="1" spans="1:8">
      <c r="A6" s="46">
        <v>1</v>
      </c>
      <c r="B6" s="46">
        <v>2</v>
      </c>
      <c r="C6" s="46">
        <v>3</v>
      </c>
      <c r="D6" s="46">
        <v>4</v>
      </c>
      <c r="E6" s="46">
        <v>5</v>
      </c>
      <c r="F6" s="46">
        <v>6</v>
      </c>
      <c r="G6" s="46">
        <v>7</v>
      </c>
      <c r="H6" s="46">
        <v>8</v>
      </c>
    </row>
    <row r="7" ht="22.5" customHeight="1" spans="1:8">
      <c r="A7" s="47" t="s">
        <v>72</v>
      </c>
      <c r="B7" s="48" t="s">
        <v>552</v>
      </c>
      <c r="C7" s="48" t="s">
        <v>513</v>
      </c>
      <c r="D7" s="48" t="s">
        <v>513</v>
      </c>
      <c r="E7" s="49" t="s">
        <v>514</v>
      </c>
      <c r="F7" s="50">
        <v>41</v>
      </c>
      <c r="G7" s="50">
        <v>250</v>
      </c>
      <c r="H7" s="50">
        <v>10250</v>
      </c>
    </row>
    <row r="8" ht="22.5" customHeight="1" spans="1:8">
      <c r="A8" s="47" t="s">
        <v>72</v>
      </c>
      <c r="B8" s="48" t="s">
        <v>552</v>
      </c>
      <c r="C8" s="48" t="s">
        <v>515</v>
      </c>
      <c r="D8" s="48" t="s">
        <v>515</v>
      </c>
      <c r="E8" s="49" t="s">
        <v>516</v>
      </c>
      <c r="F8" s="50">
        <v>20</v>
      </c>
      <c r="G8" s="50">
        <v>1400</v>
      </c>
      <c r="H8" s="50">
        <v>28000</v>
      </c>
    </row>
    <row r="9" ht="22.5" customHeight="1" spans="1:8">
      <c r="A9" s="47" t="s">
        <v>72</v>
      </c>
      <c r="B9" s="48" t="s">
        <v>552</v>
      </c>
      <c r="C9" s="48" t="s">
        <v>520</v>
      </c>
      <c r="D9" s="48" t="s">
        <v>520</v>
      </c>
      <c r="E9" s="49" t="s">
        <v>516</v>
      </c>
      <c r="F9" s="50">
        <v>25</v>
      </c>
      <c r="G9" s="50">
        <v>1000</v>
      </c>
      <c r="H9" s="50">
        <v>25000</v>
      </c>
    </row>
    <row r="10" ht="22.5" customHeight="1" spans="1:8">
      <c r="A10" s="47" t="s">
        <v>72</v>
      </c>
      <c r="B10" s="48" t="s">
        <v>552</v>
      </c>
      <c r="C10" s="48" t="s">
        <v>521</v>
      </c>
      <c r="D10" s="48" t="s">
        <v>521</v>
      </c>
      <c r="E10" s="49" t="s">
        <v>522</v>
      </c>
      <c r="F10" s="50">
        <v>10</v>
      </c>
      <c r="G10" s="50">
        <v>1575</v>
      </c>
      <c r="H10" s="50">
        <v>15750</v>
      </c>
    </row>
    <row r="11" ht="22.5" customHeight="1" spans="1:8">
      <c r="A11" s="47" t="s">
        <v>72</v>
      </c>
      <c r="B11" s="48" t="s">
        <v>552</v>
      </c>
      <c r="C11" s="48" t="s">
        <v>523</v>
      </c>
      <c r="D11" s="48" t="s">
        <v>523</v>
      </c>
      <c r="E11" s="49" t="s">
        <v>337</v>
      </c>
      <c r="F11" s="50">
        <v>21</v>
      </c>
      <c r="G11" s="50">
        <v>1000</v>
      </c>
      <c r="H11" s="50">
        <v>21000</v>
      </c>
    </row>
    <row r="12" ht="22.5" customHeight="1" spans="1:8">
      <c r="A12" s="51" t="s">
        <v>114</v>
      </c>
      <c r="B12" s="52"/>
      <c r="C12" s="52"/>
      <c r="D12" s="52"/>
      <c r="E12" s="52"/>
      <c r="F12" s="52"/>
      <c r="G12" s="53"/>
      <c r="H12" s="54">
        <v>100000</v>
      </c>
    </row>
  </sheetData>
  <mergeCells count="9">
    <mergeCell ref="A2:H2"/>
    <mergeCell ref="A3:C3"/>
    <mergeCell ref="F4:H4"/>
    <mergeCell ref="A12:G12"/>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A12" sqref="A12:C12"/>
    </sheetView>
  </sheetViews>
  <sheetFormatPr defaultColWidth="10.7" defaultRowHeight="14.25" customHeight="1"/>
  <cols>
    <col min="1" max="1" width="15.7" customWidth="1"/>
    <col min="2" max="3" width="27.85" customWidth="1"/>
    <col min="4" max="4" width="13" customWidth="1"/>
    <col min="5" max="5" width="20.7166666666667" customWidth="1"/>
    <col min="6" max="6" width="11.575" customWidth="1"/>
    <col min="7" max="7" width="20.7166666666667" customWidth="1"/>
    <col min="8" max="11" width="18" customWidth="1"/>
  </cols>
  <sheetData>
    <row r="1" ht="19.5" customHeight="1" spans="4:11">
      <c r="D1" s="1"/>
      <c r="E1" s="1"/>
      <c r="F1" s="1"/>
      <c r="G1" s="1"/>
      <c r="H1" s="2"/>
      <c r="I1" s="2"/>
      <c r="J1" s="2"/>
      <c r="K1" s="3" t="s">
        <v>553</v>
      </c>
    </row>
    <row r="2" ht="42.75" customHeight="1" spans="1:11">
      <c r="A2" s="4" t="s">
        <v>554</v>
      </c>
      <c r="B2" s="5"/>
      <c r="C2" s="5"/>
      <c r="D2" s="5"/>
      <c r="E2" s="5"/>
      <c r="F2" s="5"/>
      <c r="G2" s="5"/>
      <c r="H2" s="5"/>
      <c r="I2" s="5"/>
      <c r="J2" s="5"/>
      <c r="K2" s="5"/>
    </row>
    <row r="3" ht="19.5" customHeight="1" spans="1:11">
      <c r="A3" s="6" t="str">
        <f>"单位名称："&amp;"维西傈僳族自治县公安局"</f>
        <v>单位名称：维西傈僳族自治县公安局</v>
      </c>
      <c r="B3" s="7"/>
      <c r="C3" s="7"/>
      <c r="D3" s="7"/>
      <c r="E3" s="7"/>
      <c r="F3" s="7"/>
      <c r="G3" s="7"/>
      <c r="H3" s="8"/>
      <c r="I3" s="8"/>
      <c r="J3" s="8"/>
      <c r="K3" s="9" t="s">
        <v>184</v>
      </c>
    </row>
    <row r="4" ht="21.75" customHeight="1" spans="1:11">
      <c r="A4" s="10" t="s">
        <v>263</v>
      </c>
      <c r="B4" s="10" t="s">
        <v>195</v>
      </c>
      <c r="C4" s="10" t="s">
        <v>264</v>
      </c>
      <c r="D4" s="11" t="s">
        <v>196</v>
      </c>
      <c r="E4" s="11" t="s">
        <v>197</v>
      </c>
      <c r="F4" s="11" t="s">
        <v>198</v>
      </c>
      <c r="G4" s="11" t="s">
        <v>199</v>
      </c>
      <c r="H4" s="28" t="s">
        <v>57</v>
      </c>
      <c r="I4" s="12" t="s">
        <v>555</v>
      </c>
      <c r="J4" s="13"/>
      <c r="K4" s="14"/>
    </row>
    <row r="5" ht="21.75" customHeight="1" spans="1:11">
      <c r="A5" s="15"/>
      <c r="B5" s="15"/>
      <c r="C5" s="15"/>
      <c r="D5" s="16"/>
      <c r="E5" s="16"/>
      <c r="F5" s="16"/>
      <c r="G5" s="16"/>
      <c r="H5" s="29"/>
      <c r="I5" s="11" t="s">
        <v>60</v>
      </c>
      <c r="J5" s="11" t="s">
        <v>61</v>
      </c>
      <c r="K5" s="11" t="s">
        <v>62</v>
      </c>
    </row>
    <row r="6" ht="40.5" customHeight="1" spans="1:11">
      <c r="A6" s="17"/>
      <c r="B6" s="17"/>
      <c r="C6" s="17"/>
      <c r="D6" s="18"/>
      <c r="E6" s="18"/>
      <c r="F6" s="18"/>
      <c r="G6" s="18"/>
      <c r="H6" s="30"/>
      <c r="I6" s="18" t="s">
        <v>59</v>
      </c>
      <c r="J6" s="18"/>
      <c r="K6" s="18"/>
    </row>
    <row r="7" ht="19.5" customHeight="1" spans="1:11">
      <c r="A7" s="19">
        <v>1</v>
      </c>
      <c r="B7" s="19">
        <v>2</v>
      </c>
      <c r="C7" s="19">
        <v>3</v>
      </c>
      <c r="D7" s="19">
        <v>4</v>
      </c>
      <c r="E7" s="19">
        <v>5</v>
      </c>
      <c r="F7" s="19">
        <v>6</v>
      </c>
      <c r="G7" s="19">
        <v>7</v>
      </c>
      <c r="H7" s="19">
        <v>8</v>
      </c>
      <c r="I7" s="19">
        <v>9</v>
      </c>
      <c r="J7" s="20">
        <v>10</v>
      </c>
      <c r="K7" s="20">
        <v>11</v>
      </c>
    </row>
    <row r="8" ht="22.5" customHeight="1" spans="1:11">
      <c r="A8" s="31"/>
      <c r="B8" s="32"/>
      <c r="C8" s="32"/>
      <c r="D8" s="32"/>
      <c r="E8" s="32"/>
      <c r="F8" s="32"/>
      <c r="G8" s="32"/>
      <c r="H8" s="23"/>
      <c r="I8" s="23"/>
      <c r="J8" s="23"/>
      <c r="K8" s="37"/>
    </row>
    <row r="9" ht="22.5" customHeight="1" spans="1:11">
      <c r="A9" s="31"/>
      <c r="B9" s="32"/>
      <c r="C9" s="32"/>
      <c r="D9" s="32"/>
      <c r="E9" s="32"/>
      <c r="F9" s="32"/>
      <c r="G9" s="32"/>
      <c r="H9" s="23"/>
      <c r="I9" s="23"/>
      <c r="J9" s="23"/>
      <c r="K9" s="37"/>
    </row>
    <row r="10" ht="22.5" customHeight="1" spans="1:11">
      <c r="A10" s="33" t="s">
        <v>114</v>
      </c>
      <c r="B10" s="34"/>
      <c r="C10" s="34"/>
      <c r="D10" s="34"/>
      <c r="E10" s="34"/>
      <c r="F10" s="34"/>
      <c r="G10" s="35"/>
      <c r="H10" s="23"/>
      <c r="I10" s="23"/>
      <c r="J10" s="23"/>
      <c r="K10" s="37"/>
    </row>
    <row r="12" customHeight="1" spans="1:3">
      <c r="A12" s="36" t="s">
        <v>500</v>
      </c>
      <c r="B12" s="36"/>
      <c r="C12" s="36"/>
    </row>
  </sheetData>
  <mergeCells count="17">
    <mergeCell ref="A2:K2"/>
    <mergeCell ref="A3:G3"/>
    <mergeCell ref="I4:K4"/>
    <mergeCell ref="A8:B8"/>
    <mergeCell ref="A10:G10"/>
    <mergeCell ref="A12:C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opLeftCell="A9" workbookViewId="0">
      <selection activeCell="D30" sqref="D30"/>
    </sheetView>
  </sheetViews>
  <sheetFormatPr defaultColWidth="10.7"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1"/>
      <c r="E1" s="2"/>
      <c r="F1" s="2"/>
      <c r="G1" s="3" t="s">
        <v>556</v>
      </c>
    </row>
    <row r="2" ht="36.75" customHeight="1" spans="1:7">
      <c r="A2" s="4" t="s">
        <v>557</v>
      </c>
      <c r="B2" s="5"/>
      <c r="C2" s="5"/>
      <c r="D2" s="5"/>
      <c r="E2" s="5"/>
      <c r="F2" s="5"/>
      <c r="G2" s="5"/>
    </row>
    <row r="3" ht="22.5" customHeight="1" spans="1:7">
      <c r="A3" s="6" t="str">
        <f>"单位名称："&amp;"维西傈僳族自治县公安局"</f>
        <v>单位名称：维西傈僳族自治县公安局</v>
      </c>
      <c r="B3" s="7"/>
      <c r="C3" s="7"/>
      <c r="D3" s="7"/>
      <c r="E3" s="8"/>
      <c r="F3" s="8"/>
      <c r="G3" s="9" t="s">
        <v>184</v>
      </c>
    </row>
    <row r="4" ht="21.75" customHeight="1" spans="1:7">
      <c r="A4" s="10" t="s">
        <v>264</v>
      </c>
      <c r="B4" s="10" t="s">
        <v>263</v>
      </c>
      <c r="C4" s="10" t="s">
        <v>195</v>
      </c>
      <c r="D4" s="11" t="s">
        <v>558</v>
      </c>
      <c r="E4" s="12" t="s">
        <v>60</v>
      </c>
      <c r="F4" s="13"/>
      <c r="G4" s="14"/>
    </row>
    <row r="5" ht="21.75" customHeight="1" spans="1:7">
      <c r="A5" s="15"/>
      <c r="B5" s="15"/>
      <c r="C5" s="15"/>
      <c r="D5" s="16"/>
      <c r="E5" s="10" t="s">
        <v>559</v>
      </c>
      <c r="F5" s="10" t="s">
        <v>560</v>
      </c>
      <c r="G5" s="11" t="s">
        <v>561</v>
      </c>
    </row>
    <row r="6" ht="40.5" customHeight="1" spans="1:7">
      <c r="A6" s="17"/>
      <c r="B6" s="17"/>
      <c r="C6" s="17"/>
      <c r="D6" s="18"/>
      <c r="E6" s="17" t="s">
        <v>59</v>
      </c>
      <c r="F6" s="17"/>
      <c r="G6" s="18"/>
    </row>
    <row r="7" ht="19.5" customHeight="1" spans="1:7">
      <c r="A7" s="19">
        <v>1</v>
      </c>
      <c r="B7" s="19">
        <v>2</v>
      </c>
      <c r="C7" s="19">
        <v>3</v>
      </c>
      <c r="D7" s="19">
        <v>4</v>
      </c>
      <c r="E7" s="19">
        <v>8</v>
      </c>
      <c r="F7" s="19">
        <v>9</v>
      </c>
      <c r="G7" s="20">
        <v>10</v>
      </c>
    </row>
    <row r="8" ht="22.5" customHeight="1" spans="1:7">
      <c r="A8" s="21" t="s">
        <v>72</v>
      </c>
      <c r="B8" s="22"/>
      <c r="C8" s="22"/>
      <c r="D8" s="21"/>
      <c r="E8" s="23">
        <v>4806732</v>
      </c>
      <c r="F8" s="23">
        <v>3590000</v>
      </c>
      <c r="G8" s="23">
        <v>3590000</v>
      </c>
    </row>
    <row r="9" ht="22.5" customHeight="1" spans="1:7">
      <c r="A9" s="21"/>
      <c r="B9" s="22" t="s">
        <v>562</v>
      </c>
      <c r="C9" s="22" t="s">
        <v>281</v>
      </c>
      <c r="D9" s="21" t="s">
        <v>563</v>
      </c>
      <c r="E9" s="23">
        <v>100000</v>
      </c>
      <c r="F9" s="23">
        <v>100000</v>
      </c>
      <c r="G9" s="23">
        <v>100000</v>
      </c>
    </row>
    <row r="10" ht="22.5" customHeight="1" spans="1:7">
      <c r="A10" s="24"/>
      <c r="B10" s="22" t="s">
        <v>562</v>
      </c>
      <c r="C10" s="22" t="s">
        <v>267</v>
      </c>
      <c r="D10" s="21" t="s">
        <v>563</v>
      </c>
      <c r="E10" s="23">
        <v>160000</v>
      </c>
      <c r="F10" s="23"/>
      <c r="G10" s="23"/>
    </row>
    <row r="11" ht="22.5" customHeight="1" spans="1:7">
      <c r="A11" s="24"/>
      <c r="B11" s="22" t="s">
        <v>562</v>
      </c>
      <c r="C11" s="22" t="s">
        <v>283</v>
      </c>
      <c r="D11" s="21" t="s">
        <v>563</v>
      </c>
      <c r="E11" s="23">
        <v>585000</v>
      </c>
      <c r="F11" s="23"/>
      <c r="G11" s="23"/>
    </row>
    <row r="12" ht="22.5" customHeight="1" spans="1:7">
      <c r="A12" s="24"/>
      <c r="B12" s="22" t="s">
        <v>562</v>
      </c>
      <c r="C12" s="22" t="s">
        <v>287</v>
      </c>
      <c r="D12" s="21" t="s">
        <v>563</v>
      </c>
      <c r="E12" s="23">
        <v>303240</v>
      </c>
      <c r="F12" s="23"/>
      <c r="G12" s="23"/>
    </row>
    <row r="13" ht="22.5" customHeight="1" spans="1:7">
      <c r="A13" s="24"/>
      <c r="B13" s="22" t="s">
        <v>564</v>
      </c>
      <c r="C13" s="22" t="s">
        <v>297</v>
      </c>
      <c r="D13" s="21" t="s">
        <v>563</v>
      </c>
      <c r="E13" s="23">
        <v>78492</v>
      </c>
      <c r="F13" s="23"/>
      <c r="G13" s="23"/>
    </row>
    <row r="14" ht="22.5" customHeight="1" spans="1:7">
      <c r="A14" s="24"/>
      <c r="B14" s="22" t="s">
        <v>565</v>
      </c>
      <c r="C14" s="22" t="s">
        <v>270</v>
      </c>
      <c r="D14" s="21" t="s">
        <v>563</v>
      </c>
      <c r="E14" s="23">
        <v>2300000</v>
      </c>
      <c r="F14" s="23">
        <v>2300000</v>
      </c>
      <c r="G14" s="23">
        <v>2300000</v>
      </c>
    </row>
    <row r="15" ht="22.5" customHeight="1" spans="1:7">
      <c r="A15" s="24"/>
      <c r="B15" s="22" t="s">
        <v>565</v>
      </c>
      <c r="C15" s="22" t="s">
        <v>279</v>
      </c>
      <c r="D15" s="21" t="s">
        <v>563</v>
      </c>
      <c r="E15" s="23">
        <v>300000</v>
      </c>
      <c r="F15" s="23">
        <v>300000</v>
      </c>
      <c r="G15" s="23">
        <v>300000</v>
      </c>
    </row>
    <row r="16" ht="22.5" customHeight="1" spans="1:7">
      <c r="A16" s="24"/>
      <c r="B16" s="22" t="s">
        <v>565</v>
      </c>
      <c r="C16" s="22" t="s">
        <v>291</v>
      </c>
      <c r="D16" s="21" t="s">
        <v>563</v>
      </c>
      <c r="E16" s="23">
        <v>270000</v>
      </c>
      <c r="F16" s="23">
        <v>180000</v>
      </c>
      <c r="G16" s="23">
        <v>180000</v>
      </c>
    </row>
    <row r="17" ht="22.5" customHeight="1" spans="1:7">
      <c r="A17" s="24"/>
      <c r="B17" s="22" t="s">
        <v>565</v>
      </c>
      <c r="C17" s="22" t="s">
        <v>285</v>
      </c>
      <c r="D17" s="21" t="s">
        <v>563</v>
      </c>
      <c r="E17" s="23">
        <v>180000</v>
      </c>
      <c r="F17" s="23">
        <v>180000</v>
      </c>
      <c r="G17" s="23">
        <v>180000</v>
      </c>
    </row>
    <row r="18" ht="22.5" customHeight="1" spans="1:7">
      <c r="A18" s="24"/>
      <c r="B18" s="22" t="s">
        <v>565</v>
      </c>
      <c r="C18" s="22" t="s">
        <v>273</v>
      </c>
      <c r="D18" s="21" t="s">
        <v>563</v>
      </c>
      <c r="E18" s="23">
        <v>500000</v>
      </c>
      <c r="F18" s="23">
        <v>500000</v>
      </c>
      <c r="G18" s="23">
        <v>500000</v>
      </c>
    </row>
    <row r="19" ht="22.5" customHeight="1" spans="1:7">
      <c r="A19" s="24"/>
      <c r="B19" s="22" t="s">
        <v>565</v>
      </c>
      <c r="C19" s="22" t="s">
        <v>295</v>
      </c>
      <c r="D19" s="21" t="s">
        <v>563</v>
      </c>
      <c r="E19" s="23">
        <v>30000</v>
      </c>
      <c r="F19" s="23">
        <v>30000</v>
      </c>
      <c r="G19" s="23">
        <v>30000</v>
      </c>
    </row>
    <row r="20" ht="22.5" customHeight="1" spans="1:7">
      <c r="A20" s="25" t="s">
        <v>57</v>
      </c>
      <c r="B20" s="26" t="s">
        <v>542</v>
      </c>
      <c r="C20" s="26"/>
      <c r="D20" s="27"/>
      <c r="E20" s="23">
        <v>4806732</v>
      </c>
      <c r="F20" s="23">
        <v>3590000</v>
      </c>
      <c r="G20" s="23">
        <v>3590000</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E1" workbookViewId="0">
      <selection activeCell="A1" sqref="A1"/>
    </sheetView>
  </sheetViews>
  <sheetFormatPr defaultColWidth="10.7" defaultRowHeight="14.25" customHeight="1"/>
  <cols>
    <col min="1" max="1" width="24.7166666666667"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06"/>
      <c r="O1" s="83"/>
      <c r="P1" s="83"/>
      <c r="Q1" s="83"/>
      <c r="R1" s="83"/>
      <c r="S1" s="64" t="s">
        <v>53</v>
      </c>
    </row>
    <row r="2" ht="57.75" customHeight="1" spans="1:19">
      <c r="A2" s="155" t="s">
        <v>54</v>
      </c>
      <c r="B2" s="212"/>
      <c r="C2" s="212"/>
      <c r="D2" s="212"/>
      <c r="E2" s="212"/>
      <c r="F2" s="212"/>
      <c r="G2" s="212"/>
      <c r="H2" s="212"/>
      <c r="I2" s="212"/>
      <c r="J2" s="212"/>
      <c r="K2" s="212"/>
      <c r="L2" s="212"/>
      <c r="M2" s="212"/>
      <c r="N2" s="212"/>
      <c r="O2" s="230"/>
      <c r="P2" s="230"/>
      <c r="Q2" s="230"/>
      <c r="R2" s="230"/>
      <c r="S2" s="230"/>
    </row>
    <row r="3" ht="21" customHeight="1" spans="1:19">
      <c r="A3" s="40" t="str">
        <f>"单位名称："&amp;"维西傈僳族自治县公安局"</f>
        <v>单位名称：维西傈僳族自治县公安局</v>
      </c>
      <c r="B3" s="8"/>
      <c r="C3" s="8"/>
      <c r="D3" s="8"/>
      <c r="E3" s="8"/>
      <c r="F3" s="8"/>
      <c r="G3" s="8"/>
      <c r="H3" s="8"/>
      <c r="I3" s="8"/>
      <c r="J3" s="87"/>
      <c r="K3" s="8"/>
      <c r="L3" s="8"/>
      <c r="M3" s="8"/>
      <c r="N3" s="8"/>
      <c r="O3" s="87"/>
      <c r="P3" s="87"/>
      <c r="Q3" s="87"/>
      <c r="R3" s="87"/>
      <c r="S3" s="102" t="s">
        <v>2</v>
      </c>
    </row>
    <row r="4" ht="18.75" customHeight="1" spans="1:19">
      <c r="A4" s="213" t="s">
        <v>55</v>
      </c>
      <c r="B4" s="214" t="s">
        <v>56</v>
      </c>
      <c r="C4" s="214" t="s">
        <v>57</v>
      </c>
      <c r="D4" s="215" t="s">
        <v>58</v>
      </c>
      <c r="E4" s="216"/>
      <c r="F4" s="216"/>
      <c r="G4" s="216"/>
      <c r="H4" s="216"/>
      <c r="I4" s="216"/>
      <c r="J4" s="231"/>
      <c r="K4" s="216"/>
      <c r="L4" s="216"/>
      <c r="M4" s="216"/>
      <c r="N4" s="210"/>
      <c r="O4" s="215" t="s">
        <v>47</v>
      </c>
      <c r="P4" s="215"/>
      <c r="Q4" s="215"/>
      <c r="R4" s="215"/>
      <c r="S4" s="234"/>
    </row>
    <row r="5" ht="19.5" customHeight="1" spans="1:19">
      <c r="A5" s="217"/>
      <c r="B5" s="218"/>
      <c r="C5" s="218"/>
      <c r="D5" s="219" t="s">
        <v>59</v>
      </c>
      <c r="E5" s="219" t="s">
        <v>60</v>
      </c>
      <c r="F5" s="219" t="s">
        <v>61</v>
      </c>
      <c r="G5" s="219" t="s">
        <v>62</v>
      </c>
      <c r="H5" s="219" t="s">
        <v>63</v>
      </c>
      <c r="I5" s="232" t="s">
        <v>64</v>
      </c>
      <c r="J5" s="232"/>
      <c r="K5" s="232"/>
      <c r="L5" s="232"/>
      <c r="M5" s="232"/>
      <c r="N5" s="222"/>
      <c r="O5" s="219" t="s">
        <v>59</v>
      </c>
      <c r="P5" s="219" t="s">
        <v>60</v>
      </c>
      <c r="Q5" s="219" t="s">
        <v>61</v>
      </c>
      <c r="R5" s="219" t="s">
        <v>62</v>
      </c>
      <c r="S5" s="219" t="s">
        <v>65</v>
      </c>
    </row>
    <row r="6" ht="28.5" customHeight="1" spans="1:19">
      <c r="A6" s="220"/>
      <c r="B6" s="221"/>
      <c r="C6" s="221"/>
      <c r="D6" s="222"/>
      <c r="E6" s="222"/>
      <c r="F6" s="222"/>
      <c r="G6" s="222"/>
      <c r="H6" s="222"/>
      <c r="I6" s="221" t="s">
        <v>59</v>
      </c>
      <c r="J6" s="221" t="s">
        <v>66</v>
      </c>
      <c r="K6" s="221" t="s">
        <v>67</v>
      </c>
      <c r="L6" s="221" t="s">
        <v>68</v>
      </c>
      <c r="M6" s="221" t="s">
        <v>69</v>
      </c>
      <c r="N6" s="221" t="s">
        <v>70</v>
      </c>
      <c r="O6" s="233"/>
      <c r="P6" s="233"/>
      <c r="Q6" s="233"/>
      <c r="R6" s="233"/>
      <c r="S6" s="222"/>
    </row>
    <row r="7" ht="20.25" customHeight="1" spans="1:19">
      <c r="A7" s="223">
        <v>1</v>
      </c>
      <c r="B7" s="223">
        <v>2</v>
      </c>
      <c r="C7" s="223">
        <v>3</v>
      </c>
      <c r="D7" s="223">
        <v>4</v>
      </c>
      <c r="E7" s="223">
        <v>5</v>
      </c>
      <c r="F7" s="223">
        <v>6</v>
      </c>
      <c r="G7" s="223">
        <v>7</v>
      </c>
      <c r="H7" s="223">
        <v>8</v>
      </c>
      <c r="I7" s="223">
        <v>9</v>
      </c>
      <c r="J7" s="223">
        <v>10</v>
      </c>
      <c r="K7" s="223">
        <v>11</v>
      </c>
      <c r="L7" s="223">
        <v>12</v>
      </c>
      <c r="M7" s="223">
        <v>13</v>
      </c>
      <c r="N7" s="223">
        <v>14</v>
      </c>
      <c r="O7" s="223">
        <v>15</v>
      </c>
      <c r="P7" s="223">
        <v>16</v>
      </c>
      <c r="Q7" s="223">
        <v>17</v>
      </c>
      <c r="R7" s="223">
        <v>18</v>
      </c>
      <c r="S7" s="223">
        <v>19</v>
      </c>
    </row>
    <row r="8" ht="22.5" customHeight="1" spans="1:19">
      <c r="A8" s="224" t="s">
        <v>71</v>
      </c>
      <c r="B8" s="225" t="s">
        <v>72</v>
      </c>
      <c r="C8" s="226">
        <v>74159927.49</v>
      </c>
      <c r="D8" s="226">
        <v>74159927.49</v>
      </c>
      <c r="E8" s="227">
        <v>74159927.49</v>
      </c>
      <c r="F8" s="227"/>
      <c r="G8" s="227"/>
      <c r="H8" s="227"/>
      <c r="I8" s="227"/>
      <c r="J8" s="227"/>
      <c r="K8" s="227"/>
      <c r="L8" s="227"/>
      <c r="M8" s="227"/>
      <c r="N8" s="227"/>
      <c r="O8" s="149"/>
      <c r="P8" s="149"/>
      <c r="Q8" s="149"/>
      <c r="R8" s="149"/>
      <c r="S8" s="149"/>
    </row>
    <row r="9" ht="22.5" customHeight="1" spans="1:19">
      <c r="A9" s="228" t="s">
        <v>57</v>
      </c>
      <c r="B9" s="229"/>
      <c r="C9" s="227">
        <v>74159927.49</v>
      </c>
      <c r="D9" s="227">
        <v>74159927.49</v>
      </c>
      <c r="E9" s="227">
        <v>74159927.49</v>
      </c>
      <c r="F9" s="227"/>
      <c r="G9" s="227"/>
      <c r="H9" s="227"/>
      <c r="I9" s="227"/>
      <c r="J9" s="227"/>
      <c r="K9" s="227"/>
      <c r="L9" s="227"/>
      <c r="M9" s="227"/>
      <c r="N9" s="227"/>
      <c r="O9" s="149"/>
      <c r="P9" s="149"/>
      <c r="Q9" s="149"/>
      <c r="R9" s="149"/>
      <c r="S9" s="149"/>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1"/>
  <sheetViews>
    <sheetView showZeros="0" topLeftCell="A4" workbookViewId="0">
      <selection activeCell="A1" sqref="A1"/>
    </sheetView>
  </sheetViews>
  <sheetFormatPr defaultColWidth="10.7" defaultRowHeight="14.25" customHeight="1"/>
  <cols>
    <col min="1" max="1" width="16.7166666666667"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06"/>
      <c r="H1" s="206"/>
      <c r="J1" s="206"/>
      <c r="O1" s="38" t="s">
        <v>73</v>
      </c>
    </row>
    <row r="2" ht="42" customHeight="1" spans="1:15">
      <c r="A2" s="4" t="s">
        <v>74</v>
      </c>
      <c r="B2" s="207"/>
      <c r="C2" s="207"/>
      <c r="D2" s="207"/>
      <c r="E2" s="207"/>
      <c r="F2" s="207"/>
      <c r="G2" s="207"/>
      <c r="H2" s="207"/>
      <c r="I2" s="207"/>
      <c r="J2" s="207"/>
      <c r="K2" s="207"/>
      <c r="L2" s="207"/>
      <c r="M2" s="207"/>
      <c r="N2" s="207"/>
      <c r="O2" s="207"/>
    </row>
    <row r="3" ht="24" customHeight="1" spans="1:15">
      <c r="A3" s="208" t="str">
        <f>"单位名称："&amp;"维西傈僳族自治县公安局"</f>
        <v>单位名称：维西傈僳族自治县公安局</v>
      </c>
      <c r="B3" s="209"/>
      <c r="C3" s="82"/>
      <c r="D3" s="2"/>
      <c r="E3" s="82"/>
      <c r="F3" s="82"/>
      <c r="G3" s="82"/>
      <c r="H3" s="2"/>
      <c r="I3" s="82"/>
      <c r="J3" s="2"/>
      <c r="K3" s="82"/>
      <c r="L3" s="82"/>
      <c r="M3" s="211"/>
      <c r="N3" s="211"/>
      <c r="O3" s="116" t="s">
        <v>2</v>
      </c>
    </row>
    <row r="4" ht="19.5" customHeight="1" spans="1:15">
      <c r="A4" s="10" t="s">
        <v>75</v>
      </c>
      <c r="B4" s="10" t="s">
        <v>76</v>
      </c>
      <c r="C4" s="10" t="s">
        <v>57</v>
      </c>
      <c r="D4" s="12" t="s">
        <v>60</v>
      </c>
      <c r="E4" s="72" t="s">
        <v>77</v>
      </c>
      <c r="F4" s="73" t="s">
        <v>78</v>
      </c>
      <c r="G4" s="10" t="s">
        <v>61</v>
      </c>
      <c r="H4" s="10" t="s">
        <v>62</v>
      </c>
      <c r="I4" s="10" t="s">
        <v>79</v>
      </c>
      <c r="J4" s="12" t="s">
        <v>80</v>
      </c>
      <c r="K4" s="13"/>
      <c r="L4" s="13"/>
      <c r="M4" s="13"/>
      <c r="N4" s="13"/>
      <c r="O4" s="14"/>
    </row>
    <row r="5" ht="33.75" customHeight="1" spans="1:15">
      <c r="A5" s="18"/>
      <c r="B5" s="18"/>
      <c r="C5" s="18"/>
      <c r="D5" s="184" t="s">
        <v>59</v>
      </c>
      <c r="E5" s="109" t="s">
        <v>77</v>
      </c>
      <c r="F5" s="109" t="s">
        <v>78</v>
      </c>
      <c r="G5" s="18"/>
      <c r="H5" s="18"/>
      <c r="I5" s="18"/>
      <c r="J5" s="184" t="s">
        <v>59</v>
      </c>
      <c r="K5" s="46" t="s">
        <v>81</v>
      </c>
      <c r="L5" s="46" t="s">
        <v>82</v>
      </c>
      <c r="M5" s="46" t="s">
        <v>83</v>
      </c>
      <c r="N5" s="46" t="s">
        <v>84</v>
      </c>
      <c r="O5" s="46" t="s">
        <v>85</v>
      </c>
    </row>
    <row r="6" ht="20.25" customHeight="1" spans="1:15">
      <c r="A6" s="137">
        <v>1</v>
      </c>
      <c r="B6" s="137">
        <v>2</v>
      </c>
      <c r="C6" s="184">
        <v>3</v>
      </c>
      <c r="D6" s="184">
        <v>4</v>
      </c>
      <c r="E6" s="184">
        <v>5</v>
      </c>
      <c r="F6" s="184">
        <v>6</v>
      </c>
      <c r="G6" s="184">
        <v>7</v>
      </c>
      <c r="H6" s="184">
        <v>8</v>
      </c>
      <c r="I6" s="184">
        <v>9</v>
      </c>
      <c r="J6" s="184">
        <v>10</v>
      </c>
      <c r="K6" s="184">
        <v>11</v>
      </c>
      <c r="L6" s="184">
        <v>12</v>
      </c>
      <c r="M6" s="184">
        <v>13</v>
      </c>
      <c r="N6" s="184">
        <v>14</v>
      </c>
      <c r="O6" s="184">
        <v>15</v>
      </c>
    </row>
    <row r="7" ht="22.5" customHeight="1" spans="1:15">
      <c r="A7" s="201" t="s">
        <v>86</v>
      </c>
      <c r="B7" s="201" t="s">
        <v>87</v>
      </c>
      <c r="C7" s="152">
        <v>57126490.86</v>
      </c>
      <c r="D7" s="152">
        <v>57126490.86</v>
      </c>
      <c r="E7" s="152">
        <v>52398250.86</v>
      </c>
      <c r="F7" s="152">
        <v>4728240</v>
      </c>
      <c r="G7" s="152"/>
      <c r="H7" s="152"/>
      <c r="I7" s="152"/>
      <c r="J7" s="152"/>
      <c r="K7" s="152"/>
      <c r="L7" s="152"/>
      <c r="M7" s="152"/>
      <c r="N7" s="152"/>
      <c r="O7" s="152"/>
    </row>
    <row r="8" ht="22.5" customHeight="1" spans="1:15">
      <c r="A8" s="201" t="s">
        <v>88</v>
      </c>
      <c r="B8" s="201" t="str">
        <f>"  "&amp;"武装警察部队"</f>
        <v>  武装警察部队</v>
      </c>
      <c r="C8" s="152">
        <v>270000</v>
      </c>
      <c r="D8" s="152">
        <v>270000</v>
      </c>
      <c r="E8" s="152"/>
      <c r="F8" s="152">
        <v>270000</v>
      </c>
      <c r="G8" s="152"/>
      <c r="H8" s="152"/>
      <c r="I8" s="152"/>
      <c r="J8" s="152"/>
      <c r="K8" s="152"/>
      <c r="L8" s="152"/>
      <c r="M8" s="152"/>
      <c r="N8" s="152"/>
      <c r="O8" s="152"/>
    </row>
    <row r="9" ht="22.5" customHeight="1" spans="1:15">
      <c r="A9" s="201" t="s">
        <v>89</v>
      </c>
      <c r="B9" s="201" t="str">
        <f>"    "&amp;"其他武装警察部队支出"</f>
        <v>    其他武装警察部队支出</v>
      </c>
      <c r="C9" s="152">
        <v>270000</v>
      </c>
      <c r="D9" s="152">
        <v>270000</v>
      </c>
      <c r="E9" s="152"/>
      <c r="F9" s="152">
        <v>270000</v>
      </c>
      <c r="G9" s="152"/>
      <c r="H9" s="152"/>
      <c r="I9" s="152"/>
      <c r="J9" s="152"/>
      <c r="K9" s="152"/>
      <c r="L9" s="152"/>
      <c r="M9" s="152"/>
      <c r="N9" s="152"/>
      <c r="O9" s="152"/>
    </row>
    <row r="10" ht="22.5" customHeight="1" spans="1:15">
      <c r="A10" s="201" t="s">
        <v>90</v>
      </c>
      <c r="B10" s="201" t="str">
        <f>"  "&amp;"公安"</f>
        <v>  公安</v>
      </c>
      <c r="C10" s="152">
        <v>56856490.86</v>
      </c>
      <c r="D10" s="152">
        <v>56856490.86</v>
      </c>
      <c r="E10" s="152">
        <v>52398250.86</v>
      </c>
      <c r="F10" s="152">
        <v>4458240</v>
      </c>
      <c r="G10" s="152"/>
      <c r="H10" s="152"/>
      <c r="I10" s="152"/>
      <c r="J10" s="152"/>
      <c r="K10" s="152"/>
      <c r="L10" s="152"/>
      <c r="M10" s="152"/>
      <c r="N10" s="152"/>
      <c r="O10" s="152"/>
    </row>
    <row r="11" ht="22.5" customHeight="1" spans="1:15">
      <c r="A11" s="201" t="s">
        <v>91</v>
      </c>
      <c r="B11" s="201" t="str">
        <f>"    "&amp;"行政运行"</f>
        <v>    行政运行</v>
      </c>
      <c r="C11" s="152">
        <v>53213250.86</v>
      </c>
      <c r="D11" s="152">
        <v>53213250.86</v>
      </c>
      <c r="E11" s="152">
        <v>52398250.86</v>
      </c>
      <c r="F11" s="152">
        <v>815000</v>
      </c>
      <c r="G11" s="152"/>
      <c r="H11" s="152"/>
      <c r="I11" s="152"/>
      <c r="J11" s="152"/>
      <c r="K11" s="152"/>
      <c r="L11" s="152"/>
      <c r="M11" s="152"/>
      <c r="N11" s="152"/>
      <c r="O11" s="152"/>
    </row>
    <row r="12" ht="22.5" customHeight="1" spans="1:15">
      <c r="A12" s="201" t="s">
        <v>92</v>
      </c>
      <c r="B12" s="201" t="str">
        <f>"    "&amp;"一般行政管理事务"</f>
        <v>    一般行政管理事务</v>
      </c>
      <c r="C12" s="152">
        <v>303240</v>
      </c>
      <c r="D12" s="152">
        <v>303240</v>
      </c>
      <c r="E12" s="152"/>
      <c r="F12" s="152">
        <v>303240</v>
      </c>
      <c r="G12" s="152"/>
      <c r="H12" s="152"/>
      <c r="I12" s="152"/>
      <c r="J12" s="152"/>
      <c r="K12" s="152"/>
      <c r="L12" s="152"/>
      <c r="M12" s="152"/>
      <c r="N12" s="152"/>
      <c r="O12" s="152"/>
    </row>
    <row r="13" ht="22.5" customHeight="1" spans="1:15">
      <c r="A13" s="201" t="s">
        <v>93</v>
      </c>
      <c r="B13" s="201" t="str">
        <f>"    "&amp;"信息化建设"</f>
        <v>    信息化建设</v>
      </c>
      <c r="C13" s="152">
        <v>2600000</v>
      </c>
      <c r="D13" s="152">
        <v>2600000</v>
      </c>
      <c r="E13" s="152"/>
      <c r="F13" s="152">
        <v>2600000</v>
      </c>
      <c r="G13" s="152"/>
      <c r="H13" s="152"/>
      <c r="I13" s="152"/>
      <c r="J13" s="152"/>
      <c r="K13" s="152"/>
      <c r="L13" s="152"/>
      <c r="M13" s="152"/>
      <c r="N13" s="152"/>
      <c r="O13" s="152"/>
    </row>
    <row r="14" ht="22.5" customHeight="1" spans="1:15">
      <c r="A14" s="201" t="s">
        <v>94</v>
      </c>
      <c r="B14" s="201" t="str">
        <f>"    "&amp;"执法办案"</f>
        <v>    执法办案</v>
      </c>
      <c r="C14" s="152">
        <v>600000</v>
      </c>
      <c r="D14" s="152">
        <v>600000</v>
      </c>
      <c r="E14" s="152"/>
      <c r="F14" s="152">
        <v>600000</v>
      </c>
      <c r="G14" s="152"/>
      <c r="H14" s="152"/>
      <c r="I14" s="152"/>
      <c r="J14" s="152"/>
      <c r="K14" s="152"/>
      <c r="L14" s="152"/>
      <c r="M14" s="152"/>
      <c r="N14" s="152"/>
      <c r="O14" s="152"/>
    </row>
    <row r="15" ht="22.5" customHeight="1" spans="1:15">
      <c r="A15" s="201" t="s">
        <v>95</v>
      </c>
      <c r="B15" s="201" t="str">
        <f>"    "&amp;"其他公安支出"</f>
        <v>    其他公安支出</v>
      </c>
      <c r="C15" s="152">
        <v>140000</v>
      </c>
      <c r="D15" s="152">
        <v>140000</v>
      </c>
      <c r="E15" s="152"/>
      <c r="F15" s="152">
        <v>140000</v>
      </c>
      <c r="G15" s="152"/>
      <c r="H15" s="152"/>
      <c r="I15" s="152"/>
      <c r="J15" s="152"/>
      <c r="K15" s="152"/>
      <c r="L15" s="152"/>
      <c r="M15" s="152"/>
      <c r="N15" s="152"/>
      <c r="O15" s="152"/>
    </row>
    <row r="16" ht="22.5" customHeight="1" spans="1:15">
      <c r="A16" s="201" t="s">
        <v>96</v>
      </c>
      <c r="B16" s="201" t="s">
        <v>97</v>
      </c>
      <c r="C16" s="152">
        <v>6459885.18</v>
      </c>
      <c r="D16" s="152">
        <v>6459885.18</v>
      </c>
      <c r="E16" s="152">
        <v>6381393.18</v>
      </c>
      <c r="F16" s="152">
        <v>78492</v>
      </c>
      <c r="G16" s="152"/>
      <c r="H16" s="152"/>
      <c r="I16" s="152"/>
      <c r="J16" s="152"/>
      <c r="K16" s="152"/>
      <c r="L16" s="152"/>
      <c r="M16" s="152"/>
      <c r="N16" s="152"/>
      <c r="O16" s="152"/>
    </row>
    <row r="17" ht="22.5" customHeight="1" spans="1:15">
      <c r="A17" s="201" t="s">
        <v>98</v>
      </c>
      <c r="B17" s="201" t="str">
        <f>"  "&amp;"行政事业单位养老支出"</f>
        <v>  行政事业单位养老支出</v>
      </c>
      <c r="C17" s="152">
        <v>6381393.18</v>
      </c>
      <c r="D17" s="152">
        <v>6381393.18</v>
      </c>
      <c r="E17" s="152">
        <v>6381393.18</v>
      </c>
      <c r="F17" s="152"/>
      <c r="G17" s="152"/>
      <c r="H17" s="152"/>
      <c r="I17" s="152"/>
      <c r="J17" s="152"/>
      <c r="K17" s="152"/>
      <c r="L17" s="152"/>
      <c r="M17" s="152"/>
      <c r="N17" s="152"/>
      <c r="O17" s="152"/>
    </row>
    <row r="18" ht="22.5" customHeight="1" spans="1:15">
      <c r="A18" s="201" t="s">
        <v>99</v>
      </c>
      <c r="B18" s="201" t="str">
        <f>"    "&amp;"机关事业单位基本养老保险缴费支出"</f>
        <v>    机关事业单位基本养老保险缴费支出</v>
      </c>
      <c r="C18" s="152">
        <v>6381393.18</v>
      </c>
      <c r="D18" s="152">
        <v>6381393.18</v>
      </c>
      <c r="E18" s="152">
        <v>6381393.18</v>
      </c>
      <c r="F18" s="152"/>
      <c r="G18" s="152"/>
      <c r="H18" s="152"/>
      <c r="I18" s="152"/>
      <c r="J18" s="152"/>
      <c r="K18" s="152"/>
      <c r="L18" s="152"/>
      <c r="M18" s="152"/>
      <c r="N18" s="152"/>
      <c r="O18" s="152"/>
    </row>
    <row r="19" ht="22.5" customHeight="1" spans="1:15">
      <c r="A19" s="201" t="s">
        <v>100</v>
      </c>
      <c r="B19" s="201" t="str">
        <f>"    "&amp;"机关事业单位职业年金缴费支出"</f>
        <v>    机关事业单位职业年金缴费支出</v>
      </c>
      <c r="C19" s="152"/>
      <c r="D19" s="152"/>
      <c r="E19" s="152"/>
      <c r="F19" s="152"/>
      <c r="G19" s="152"/>
      <c r="H19" s="152"/>
      <c r="I19" s="152"/>
      <c r="J19" s="152"/>
      <c r="K19" s="152"/>
      <c r="L19" s="152"/>
      <c r="M19" s="152"/>
      <c r="N19" s="152"/>
      <c r="O19" s="152"/>
    </row>
    <row r="20" ht="22.5" customHeight="1" spans="1:15">
      <c r="A20" s="201" t="s">
        <v>101</v>
      </c>
      <c r="B20" s="201" t="str">
        <f>"  "&amp;"抚恤"</f>
        <v>  抚恤</v>
      </c>
      <c r="C20" s="152">
        <v>78492</v>
      </c>
      <c r="D20" s="152">
        <v>78492</v>
      </c>
      <c r="E20" s="152"/>
      <c r="F20" s="152">
        <v>78492</v>
      </c>
      <c r="G20" s="152"/>
      <c r="H20" s="152"/>
      <c r="I20" s="152"/>
      <c r="J20" s="152"/>
      <c r="K20" s="152"/>
      <c r="L20" s="152"/>
      <c r="M20" s="152"/>
      <c r="N20" s="152"/>
      <c r="O20" s="152"/>
    </row>
    <row r="21" ht="22.5" customHeight="1" spans="1:15">
      <c r="A21" s="201" t="s">
        <v>102</v>
      </c>
      <c r="B21" s="201" t="str">
        <f>"    "&amp;"死亡抚恤"</f>
        <v>    死亡抚恤</v>
      </c>
      <c r="C21" s="152">
        <v>78492</v>
      </c>
      <c r="D21" s="152">
        <v>78492</v>
      </c>
      <c r="E21" s="152"/>
      <c r="F21" s="152">
        <v>78492</v>
      </c>
      <c r="G21" s="152"/>
      <c r="H21" s="152"/>
      <c r="I21" s="152"/>
      <c r="J21" s="152"/>
      <c r="K21" s="152"/>
      <c r="L21" s="152"/>
      <c r="M21" s="152"/>
      <c r="N21" s="152"/>
      <c r="O21" s="152"/>
    </row>
    <row r="22" ht="22.5" customHeight="1" spans="1:15">
      <c r="A22" s="201" t="s">
        <v>103</v>
      </c>
      <c r="B22" s="201" t="s">
        <v>104</v>
      </c>
      <c r="C22" s="152">
        <v>5210431.36</v>
      </c>
      <c r="D22" s="152">
        <v>5210431.36</v>
      </c>
      <c r="E22" s="152">
        <v>5210431.36</v>
      </c>
      <c r="F22" s="152"/>
      <c r="G22" s="152"/>
      <c r="H22" s="152"/>
      <c r="I22" s="152"/>
      <c r="J22" s="152"/>
      <c r="K22" s="152"/>
      <c r="L22" s="152"/>
      <c r="M22" s="152"/>
      <c r="N22" s="152"/>
      <c r="O22" s="152"/>
    </row>
    <row r="23" ht="22.5" customHeight="1" spans="1:15">
      <c r="A23" s="201" t="s">
        <v>105</v>
      </c>
      <c r="B23" s="201" t="str">
        <f>"  "&amp;"行政事业单位医疗"</f>
        <v>  行政事业单位医疗</v>
      </c>
      <c r="C23" s="152">
        <v>5210431.36</v>
      </c>
      <c r="D23" s="152">
        <v>5210431.36</v>
      </c>
      <c r="E23" s="152">
        <v>5210431.36</v>
      </c>
      <c r="F23" s="152"/>
      <c r="G23" s="152"/>
      <c r="H23" s="152"/>
      <c r="I23" s="152"/>
      <c r="J23" s="152"/>
      <c r="K23" s="152"/>
      <c r="L23" s="152"/>
      <c r="M23" s="152"/>
      <c r="N23" s="152"/>
      <c r="O23" s="152"/>
    </row>
    <row r="24" ht="22.5" customHeight="1" spans="1:15">
      <c r="A24" s="201" t="s">
        <v>106</v>
      </c>
      <c r="B24" s="201" t="str">
        <f>"    "&amp;"行政单位医疗"</f>
        <v>    行政单位医疗</v>
      </c>
      <c r="C24" s="152">
        <v>3116466.63</v>
      </c>
      <c r="D24" s="152">
        <v>3116466.63</v>
      </c>
      <c r="E24" s="152">
        <v>3116466.63</v>
      </c>
      <c r="F24" s="152"/>
      <c r="G24" s="152"/>
      <c r="H24" s="152"/>
      <c r="I24" s="152"/>
      <c r="J24" s="152"/>
      <c r="K24" s="152"/>
      <c r="L24" s="152"/>
      <c r="M24" s="152"/>
      <c r="N24" s="152"/>
      <c r="O24" s="152"/>
    </row>
    <row r="25" ht="22.5" customHeight="1" spans="1:15">
      <c r="A25" s="201" t="s">
        <v>107</v>
      </c>
      <c r="B25" s="201" t="str">
        <f>"    "&amp;"事业单位医疗"</f>
        <v>    事业单位医疗</v>
      </c>
      <c r="C25" s="152"/>
      <c r="D25" s="152"/>
      <c r="E25" s="152"/>
      <c r="F25" s="152"/>
      <c r="G25" s="152"/>
      <c r="H25" s="152"/>
      <c r="I25" s="152"/>
      <c r="J25" s="152"/>
      <c r="K25" s="152"/>
      <c r="L25" s="152"/>
      <c r="M25" s="152"/>
      <c r="N25" s="152"/>
      <c r="O25" s="152"/>
    </row>
    <row r="26" ht="22.5" customHeight="1" spans="1:15">
      <c r="A26" s="201" t="s">
        <v>108</v>
      </c>
      <c r="B26" s="201" t="str">
        <f>"    "&amp;"公务员医疗补助"</f>
        <v>    公务员医疗补助</v>
      </c>
      <c r="C26" s="152">
        <v>1927215.22</v>
      </c>
      <c r="D26" s="152">
        <v>1927215.22</v>
      </c>
      <c r="E26" s="152">
        <v>1927215.22</v>
      </c>
      <c r="F26" s="152"/>
      <c r="G26" s="152"/>
      <c r="H26" s="152"/>
      <c r="I26" s="152"/>
      <c r="J26" s="152"/>
      <c r="K26" s="152"/>
      <c r="L26" s="152"/>
      <c r="M26" s="152"/>
      <c r="N26" s="152"/>
      <c r="O26" s="152"/>
    </row>
    <row r="27" ht="22.5" customHeight="1" spans="1:15">
      <c r="A27" s="201" t="s">
        <v>109</v>
      </c>
      <c r="B27" s="201" t="str">
        <f>"    "&amp;"其他行政事业单位医疗支出"</f>
        <v>    其他行政事业单位医疗支出</v>
      </c>
      <c r="C27" s="152">
        <v>166749.51</v>
      </c>
      <c r="D27" s="152">
        <v>166749.51</v>
      </c>
      <c r="E27" s="152">
        <v>166749.51</v>
      </c>
      <c r="F27" s="152"/>
      <c r="G27" s="152"/>
      <c r="H27" s="152"/>
      <c r="I27" s="152"/>
      <c r="J27" s="152"/>
      <c r="K27" s="152"/>
      <c r="L27" s="152"/>
      <c r="M27" s="152"/>
      <c r="N27" s="152"/>
      <c r="O27" s="152"/>
    </row>
    <row r="28" ht="22.5" customHeight="1" spans="1:15">
      <c r="A28" s="201" t="s">
        <v>110</v>
      </c>
      <c r="B28" s="201" t="s">
        <v>111</v>
      </c>
      <c r="C28" s="152">
        <v>5363120.09</v>
      </c>
      <c r="D28" s="152">
        <v>5363120.09</v>
      </c>
      <c r="E28" s="152">
        <v>5363120.09</v>
      </c>
      <c r="F28" s="152"/>
      <c r="G28" s="152"/>
      <c r="H28" s="152"/>
      <c r="I28" s="152"/>
      <c r="J28" s="152"/>
      <c r="K28" s="152"/>
      <c r="L28" s="152"/>
      <c r="M28" s="152"/>
      <c r="N28" s="152"/>
      <c r="O28" s="152"/>
    </row>
    <row r="29" ht="22.5" customHeight="1" spans="1:15">
      <c r="A29" s="201" t="s">
        <v>112</v>
      </c>
      <c r="B29" s="201" t="str">
        <f>"  "&amp;"住房改革支出"</f>
        <v>  住房改革支出</v>
      </c>
      <c r="C29" s="152">
        <v>5363120.09</v>
      </c>
      <c r="D29" s="152">
        <v>5363120.09</v>
      </c>
      <c r="E29" s="152">
        <v>5363120.09</v>
      </c>
      <c r="F29" s="152"/>
      <c r="G29" s="152"/>
      <c r="H29" s="152"/>
      <c r="I29" s="152"/>
      <c r="J29" s="152"/>
      <c r="K29" s="152"/>
      <c r="L29" s="152"/>
      <c r="M29" s="152"/>
      <c r="N29" s="152"/>
      <c r="O29" s="152"/>
    </row>
    <row r="30" ht="22.5" customHeight="1" spans="1:15">
      <c r="A30" s="201" t="s">
        <v>113</v>
      </c>
      <c r="B30" s="201" t="str">
        <f>"    "&amp;"住房公积金"</f>
        <v>    住房公积金</v>
      </c>
      <c r="C30" s="152">
        <v>5363120.09</v>
      </c>
      <c r="D30" s="152">
        <v>5363120.09</v>
      </c>
      <c r="E30" s="152">
        <v>5363120.09</v>
      </c>
      <c r="F30" s="152"/>
      <c r="G30" s="152"/>
      <c r="H30" s="152"/>
      <c r="I30" s="152"/>
      <c r="J30" s="152"/>
      <c r="K30" s="152"/>
      <c r="L30" s="152"/>
      <c r="M30" s="152"/>
      <c r="N30" s="152"/>
      <c r="O30" s="152"/>
    </row>
    <row r="31" ht="22.5" customHeight="1" spans="1:15">
      <c r="A31" s="33" t="s">
        <v>114</v>
      </c>
      <c r="B31" s="210" t="s">
        <v>114</v>
      </c>
      <c r="C31" s="110">
        <v>74159927.49</v>
      </c>
      <c r="D31" s="152">
        <v>74159927.49</v>
      </c>
      <c r="E31" s="110">
        <v>69353195.49</v>
      </c>
      <c r="F31" s="110">
        <v>4806732</v>
      </c>
      <c r="G31" s="110"/>
      <c r="H31" s="152"/>
      <c r="I31" s="110"/>
      <c r="J31" s="152"/>
      <c r="K31" s="110"/>
      <c r="L31" s="110"/>
      <c r="M31" s="110"/>
      <c r="N31" s="110"/>
      <c r="O31" s="110"/>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8" workbookViewId="0">
      <selection activeCell="A1" sqref="A1"/>
    </sheetView>
  </sheetViews>
  <sheetFormatPr defaultColWidth="10.7" defaultRowHeight="14.25" customHeight="1" outlineLevelCol="3"/>
  <cols>
    <col min="1" max="1" width="45.85" customWidth="1"/>
    <col min="2" max="2" width="36" customWidth="1"/>
    <col min="3" max="3" width="41.85" customWidth="1"/>
    <col min="4" max="4" width="34.85" customWidth="1"/>
  </cols>
  <sheetData>
    <row r="1" ht="19.5" customHeight="1" spans="4:4">
      <c r="D1" s="38" t="s">
        <v>115</v>
      </c>
    </row>
    <row r="2" ht="36" customHeight="1" spans="1:4">
      <c r="A2" s="4" t="s">
        <v>116</v>
      </c>
      <c r="B2" s="192"/>
      <c r="C2" s="192"/>
      <c r="D2" s="192"/>
    </row>
    <row r="3" ht="24" customHeight="1" spans="1:4">
      <c r="A3" s="6" t="str">
        <f>"单位名称："&amp;"维西傈僳族自治县公安局"</f>
        <v>单位名称：维西傈僳族自治县公安局</v>
      </c>
      <c r="B3" s="193"/>
      <c r="C3" s="193"/>
      <c r="D3" s="116" t="s">
        <v>2</v>
      </c>
    </row>
    <row r="4" ht="19.5" customHeight="1" spans="1:4">
      <c r="A4" s="12" t="s">
        <v>3</v>
      </c>
      <c r="B4" s="14"/>
      <c r="C4" s="12" t="s">
        <v>4</v>
      </c>
      <c r="D4" s="14"/>
    </row>
    <row r="5" ht="21.75" customHeight="1" spans="1:4">
      <c r="A5" s="28" t="s">
        <v>5</v>
      </c>
      <c r="B5" s="124" t="s">
        <v>6</v>
      </c>
      <c r="C5" s="28" t="s">
        <v>117</v>
      </c>
      <c r="D5" s="124" t="s">
        <v>6</v>
      </c>
    </row>
    <row r="6" ht="17.25" customHeight="1" spans="1:4">
      <c r="A6" s="30"/>
      <c r="B6" s="18"/>
      <c r="C6" s="30"/>
      <c r="D6" s="18"/>
    </row>
    <row r="7" ht="22.5" customHeight="1" spans="1:4">
      <c r="A7" s="194" t="s">
        <v>118</v>
      </c>
      <c r="B7" s="195">
        <v>74159927.49</v>
      </c>
      <c r="C7" s="196" t="s">
        <v>119</v>
      </c>
      <c r="D7" s="110">
        <v>74159927.49</v>
      </c>
    </row>
    <row r="8" ht="22.5" customHeight="1" spans="1:4">
      <c r="A8" s="197" t="s">
        <v>120</v>
      </c>
      <c r="B8" s="195">
        <v>74159927.49</v>
      </c>
      <c r="C8" s="198" t="s">
        <v>121</v>
      </c>
      <c r="D8" s="110"/>
    </row>
    <row r="9" ht="22.5" customHeight="1" spans="1:4">
      <c r="A9" s="197" t="s">
        <v>122</v>
      </c>
      <c r="B9" s="199"/>
      <c r="C9" s="198" t="s">
        <v>123</v>
      </c>
      <c r="D9" s="110"/>
    </row>
    <row r="10" ht="22.5" customHeight="1" spans="1:4">
      <c r="A10" s="197" t="s">
        <v>124</v>
      </c>
      <c r="B10" s="199"/>
      <c r="C10" s="198" t="s">
        <v>125</v>
      </c>
      <c r="D10" s="110"/>
    </row>
    <row r="11" ht="22.5" customHeight="1" spans="1:4">
      <c r="A11" s="200" t="s">
        <v>126</v>
      </c>
      <c r="B11" s="149"/>
      <c r="C11" s="198" t="s">
        <v>127</v>
      </c>
      <c r="D11" s="110">
        <v>57126490.86</v>
      </c>
    </row>
    <row r="12" ht="22.5" customHeight="1" spans="1:4">
      <c r="A12" s="197" t="s">
        <v>120</v>
      </c>
      <c r="B12" s="149"/>
      <c r="C12" s="198" t="s">
        <v>128</v>
      </c>
      <c r="D12" s="110"/>
    </row>
    <row r="13" ht="22.5" customHeight="1" spans="1:4">
      <c r="A13" s="197" t="s">
        <v>122</v>
      </c>
      <c r="B13" s="149"/>
      <c r="C13" s="198" t="s">
        <v>129</v>
      </c>
      <c r="D13" s="110"/>
    </row>
    <row r="14" ht="22.5" customHeight="1" spans="1:4">
      <c r="A14" s="197" t="s">
        <v>124</v>
      </c>
      <c r="B14" s="149"/>
      <c r="C14" s="198" t="s">
        <v>130</v>
      </c>
      <c r="D14" s="110"/>
    </row>
    <row r="15" ht="22.5" customHeight="1" spans="1:4">
      <c r="A15" s="197"/>
      <c r="B15" s="197"/>
      <c r="C15" s="198" t="s">
        <v>131</v>
      </c>
      <c r="D15" s="110">
        <v>6459885.18</v>
      </c>
    </row>
    <row r="16" ht="22.5" customHeight="1" spans="1:4">
      <c r="A16" s="197"/>
      <c r="B16" s="201"/>
      <c r="C16" s="198" t="s">
        <v>132</v>
      </c>
      <c r="D16" s="110">
        <v>5210431.36</v>
      </c>
    </row>
    <row r="17" ht="22.5" customHeight="1" spans="1:4">
      <c r="A17" s="202"/>
      <c r="B17" s="194"/>
      <c r="C17" s="198" t="s">
        <v>133</v>
      </c>
      <c r="D17" s="110"/>
    </row>
    <row r="18" ht="22.5" customHeight="1" spans="1:4">
      <c r="A18" s="202"/>
      <c r="B18" s="194"/>
      <c r="C18" s="198" t="s">
        <v>134</v>
      </c>
      <c r="D18" s="110"/>
    </row>
    <row r="19" ht="22.5" customHeight="1" spans="1:4">
      <c r="A19" s="140"/>
      <c r="B19" s="140"/>
      <c r="C19" s="198" t="s">
        <v>135</v>
      </c>
      <c r="D19" s="110"/>
    </row>
    <row r="20" ht="22.5" customHeight="1" spans="1:4">
      <c r="A20" s="140"/>
      <c r="B20" s="140"/>
      <c r="C20" s="198" t="s">
        <v>136</v>
      </c>
      <c r="D20" s="110"/>
    </row>
    <row r="21" ht="22.5" customHeight="1" spans="1:4">
      <c r="A21" s="140"/>
      <c r="B21" s="140"/>
      <c r="C21" s="198" t="s">
        <v>137</v>
      </c>
      <c r="D21" s="110"/>
    </row>
    <row r="22" ht="22.5" customHeight="1" spans="1:4">
      <c r="A22" s="140"/>
      <c r="B22" s="140"/>
      <c r="C22" s="198" t="s">
        <v>138</v>
      </c>
      <c r="D22" s="110"/>
    </row>
    <row r="23" ht="22.5" customHeight="1" spans="1:4">
      <c r="A23" s="140"/>
      <c r="B23" s="140"/>
      <c r="C23" s="198" t="s">
        <v>139</v>
      </c>
      <c r="D23" s="110"/>
    </row>
    <row r="24" ht="22.5" customHeight="1" spans="1:4">
      <c r="A24" s="140"/>
      <c r="B24" s="140"/>
      <c r="C24" s="198" t="s">
        <v>140</v>
      </c>
      <c r="D24" s="110"/>
    </row>
    <row r="25" ht="22.5" customHeight="1" spans="1:4">
      <c r="A25" s="140"/>
      <c r="B25" s="140"/>
      <c r="C25" s="198" t="s">
        <v>141</v>
      </c>
      <c r="D25" s="110"/>
    </row>
    <row r="26" ht="22.5" customHeight="1" spans="1:4">
      <c r="A26" s="140"/>
      <c r="B26" s="140"/>
      <c r="C26" s="198" t="s">
        <v>142</v>
      </c>
      <c r="D26" s="110">
        <v>5363120.09</v>
      </c>
    </row>
    <row r="27" ht="22.5" customHeight="1" spans="1:4">
      <c r="A27" s="140"/>
      <c r="B27" s="140"/>
      <c r="C27" s="198" t="s">
        <v>143</v>
      </c>
      <c r="D27" s="110"/>
    </row>
    <row r="28" ht="22.5" customHeight="1" spans="1:4">
      <c r="A28" s="140"/>
      <c r="B28" s="140"/>
      <c r="C28" s="198" t="s">
        <v>144</v>
      </c>
      <c r="D28" s="110"/>
    </row>
    <row r="29" ht="22.5" customHeight="1" spans="1:4">
      <c r="A29" s="140"/>
      <c r="B29" s="140"/>
      <c r="C29" s="198" t="s">
        <v>145</v>
      </c>
      <c r="D29" s="110"/>
    </row>
    <row r="30" ht="22.5" customHeight="1" spans="1:4">
      <c r="A30" s="140"/>
      <c r="B30" s="140"/>
      <c r="C30" s="198" t="s">
        <v>146</v>
      </c>
      <c r="D30" s="110"/>
    </row>
    <row r="31" ht="22.5" customHeight="1" spans="1:4">
      <c r="A31" s="203"/>
      <c r="B31" s="194"/>
      <c r="C31" s="198" t="s">
        <v>147</v>
      </c>
      <c r="D31" s="110"/>
    </row>
    <row r="32" ht="22.5" customHeight="1" spans="1:4">
      <c r="A32" s="203"/>
      <c r="B32" s="194"/>
      <c r="C32" s="198" t="s">
        <v>148</v>
      </c>
      <c r="D32" s="110"/>
    </row>
    <row r="33" ht="22.5" customHeight="1" spans="1:4">
      <c r="A33" s="203"/>
      <c r="B33" s="194"/>
      <c r="C33" s="198" t="s">
        <v>149</v>
      </c>
      <c r="D33" s="110"/>
    </row>
    <row r="34" ht="22.5" customHeight="1" spans="1:4">
      <c r="A34" s="203"/>
      <c r="B34" s="194"/>
      <c r="C34" s="198" t="s">
        <v>150</v>
      </c>
      <c r="D34" s="110"/>
    </row>
    <row r="35" ht="22.5" customHeight="1" spans="1:4">
      <c r="A35" s="203"/>
      <c r="B35" s="194"/>
      <c r="C35" s="202" t="s">
        <v>151</v>
      </c>
      <c r="D35" s="194"/>
    </row>
    <row r="36" ht="22.5" customHeight="1" spans="1:4">
      <c r="A36" s="204" t="s">
        <v>152</v>
      </c>
      <c r="B36" s="205">
        <v>74159927.49</v>
      </c>
      <c r="C36" s="203" t="s">
        <v>52</v>
      </c>
      <c r="D36" s="205">
        <v>74159927.49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18" workbookViewId="0">
      <selection activeCell="A1" sqref="A1"/>
    </sheetView>
  </sheetViews>
  <sheetFormatPr defaultColWidth="10.7"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142"/>
      <c r="F1" s="65"/>
      <c r="G1" s="38" t="s">
        <v>153</v>
      </c>
    </row>
    <row r="2" ht="39" customHeight="1" spans="1:7">
      <c r="A2" s="4" t="s">
        <v>154</v>
      </c>
      <c r="B2" s="123"/>
      <c r="C2" s="123"/>
      <c r="D2" s="123"/>
      <c r="E2" s="123"/>
      <c r="F2" s="123"/>
      <c r="G2" s="123"/>
    </row>
    <row r="3" ht="18" customHeight="1" spans="1:7">
      <c r="A3" s="6" t="str">
        <f>"单位名称："&amp;"维西傈僳族自治县公安局"</f>
        <v>单位名称：维西傈僳族自治县公安局</v>
      </c>
      <c r="B3" s="180"/>
      <c r="C3" s="169"/>
      <c r="D3" s="169"/>
      <c r="E3" s="169"/>
      <c r="F3" s="119"/>
      <c r="G3" s="116" t="s">
        <v>2</v>
      </c>
    </row>
    <row r="4" ht="20.25" customHeight="1" spans="1:7">
      <c r="A4" s="181" t="s">
        <v>155</v>
      </c>
      <c r="B4" s="182"/>
      <c r="C4" s="124" t="s">
        <v>57</v>
      </c>
      <c r="D4" s="157" t="s">
        <v>77</v>
      </c>
      <c r="E4" s="13"/>
      <c r="F4" s="14"/>
      <c r="G4" s="147" t="s">
        <v>78</v>
      </c>
    </row>
    <row r="5" ht="20.25" customHeight="1" spans="1:7">
      <c r="A5" s="183" t="s">
        <v>75</v>
      </c>
      <c r="B5" s="183" t="s">
        <v>76</v>
      </c>
      <c r="C5" s="30"/>
      <c r="D5" s="184" t="s">
        <v>59</v>
      </c>
      <c r="E5" s="184" t="s">
        <v>156</v>
      </c>
      <c r="F5" s="184" t="s">
        <v>157</v>
      </c>
      <c r="G5" s="111"/>
    </row>
    <row r="6" ht="19.5" customHeight="1" spans="1:7">
      <c r="A6" s="183" t="s">
        <v>158</v>
      </c>
      <c r="B6" s="183" t="s">
        <v>159</v>
      </c>
      <c r="C6" s="183" t="s">
        <v>160</v>
      </c>
      <c r="D6" s="184">
        <v>4</v>
      </c>
      <c r="E6" s="185" t="s">
        <v>161</v>
      </c>
      <c r="F6" s="185" t="s">
        <v>162</v>
      </c>
      <c r="G6" s="183" t="s">
        <v>163</v>
      </c>
    </row>
    <row r="7" ht="22.5" customHeight="1" spans="1:7">
      <c r="A7" s="138" t="s">
        <v>86</v>
      </c>
      <c r="B7" s="138" t="s">
        <v>87</v>
      </c>
      <c r="C7" s="186">
        <v>57126490.86</v>
      </c>
      <c r="D7" s="186">
        <v>52398250.86</v>
      </c>
      <c r="E7" s="186">
        <v>47792874.93</v>
      </c>
      <c r="F7" s="186">
        <v>4605375.93</v>
      </c>
      <c r="G7" s="186">
        <v>4728240</v>
      </c>
    </row>
    <row r="8" ht="22.5" customHeight="1" spans="1:7">
      <c r="A8" s="187" t="s">
        <v>88</v>
      </c>
      <c r="B8" s="187" t="s">
        <v>164</v>
      </c>
      <c r="C8" s="186">
        <v>270000</v>
      </c>
      <c r="D8" s="186"/>
      <c r="E8" s="186"/>
      <c r="F8" s="186"/>
      <c r="G8" s="186">
        <v>270000</v>
      </c>
    </row>
    <row r="9" ht="22.5" customHeight="1" spans="1:7">
      <c r="A9" s="188" t="s">
        <v>89</v>
      </c>
      <c r="B9" s="188" t="s">
        <v>165</v>
      </c>
      <c r="C9" s="186">
        <v>270000</v>
      </c>
      <c r="D9" s="186"/>
      <c r="E9" s="186"/>
      <c r="F9" s="186"/>
      <c r="G9" s="186">
        <v>270000</v>
      </c>
    </row>
    <row r="10" ht="22.5" customHeight="1" spans="1:7">
      <c r="A10" s="187" t="s">
        <v>90</v>
      </c>
      <c r="B10" s="187" t="s">
        <v>166</v>
      </c>
      <c r="C10" s="186">
        <v>56856490.86</v>
      </c>
      <c r="D10" s="186">
        <v>52398250.86</v>
      </c>
      <c r="E10" s="186">
        <v>47792874.93</v>
      </c>
      <c r="F10" s="186">
        <v>4605375.93</v>
      </c>
      <c r="G10" s="186">
        <v>4458240</v>
      </c>
    </row>
    <row r="11" ht="22.5" customHeight="1" spans="1:7">
      <c r="A11" s="188" t="s">
        <v>91</v>
      </c>
      <c r="B11" s="188" t="s">
        <v>167</v>
      </c>
      <c r="C11" s="186">
        <v>53213250.86</v>
      </c>
      <c r="D11" s="186">
        <v>52398250.86</v>
      </c>
      <c r="E11" s="186">
        <v>47792874.93</v>
      </c>
      <c r="F11" s="186">
        <v>4605375.93</v>
      </c>
      <c r="G11" s="186">
        <v>815000</v>
      </c>
    </row>
    <row r="12" ht="22.5" customHeight="1" spans="1:7">
      <c r="A12" s="188" t="s">
        <v>92</v>
      </c>
      <c r="B12" s="188" t="s">
        <v>168</v>
      </c>
      <c r="C12" s="186">
        <v>303240</v>
      </c>
      <c r="D12" s="186"/>
      <c r="E12" s="186"/>
      <c r="F12" s="186"/>
      <c r="G12" s="186">
        <v>303240</v>
      </c>
    </row>
    <row r="13" ht="22.5" customHeight="1" spans="1:7">
      <c r="A13" s="188" t="s">
        <v>93</v>
      </c>
      <c r="B13" s="188" t="s">
        <v>169</v>
      </c>
      <c r="C13" s="186">
        <v>2600000</v>
      </c>
      <c r="D13" s="186"/>
      <c r="E13" s="186"/>
      <c r="F13" s="186"/>
      <c r="G13" s="186">
        <v>2600000</v>
      </c>
    </row>
    <row r="14" ht="22.5" customHeight="1" spans="1:7">
      <c r="A14" s="188" t="s">
        <v>94</v>
      </c>
      <c r="B14" s="188" t="s">
        <v>170</v>
      </c>
      <c r="C14" s="186">
        <v>600000</v>
      </c>
      <c r="D14" s="186"/>
      <c r="E14" s="186"/>
      <c r="F14" s="186"/>
      <c r="G14" s="186">
        <v>600000</v>
      </c>
    </row>
    <row r="15" ht="22.5" customHeight="1" spans="1:7">
      <c r="A15" s="188" t="s">
        <v>95</v>
      </c>
      <c r="B15" s="188" t="s">
        <v>171</v>
      </c>
      <c r="C15" s="186">
        <v>140000</v>
      </c>
      <c r="D15" s="186"/>
      <c r="E15" s="186"/>
      <c r="F15" s="186"/>
      <c r="G15" s="186">
        <v>140000</v>
      </c>
    </row>
    <row r="16" ht="22.5" customHeight="1" spans="1:7">
      <c r="A16" s="138" t="s">
        <v>96</v>
      </c>
      <c r="B16" s="138" t="s">
        <v>97</v>
      </c>
      <c r="C16" s="186">
        <v>6459885.18</v>
      </c>
      <c r="D16" s="186">
        <v>6381393.18</v>
      </c>
      <c r="E16" s="186">
        <v>6381393.18</v>
      </c>
      <c r="F16" s="186"/>
      <c r="G16" s="186">
        <v>78492</v>
      </c>
    </row>
    <row r="17" ht="22.5" customHeight="1" spans="1:7">
      <c r="A17" s="187" t="s">
        <v>98</v>
      </c>
      <c r="B17" s="187" t="s">
        <v>172</v>
      </c>
      <c r="C17" s="186">
        <v>6381393.18</v>
      </c>
      <c r="D17" s="186">
        <v>6381393.18</v>
      </c>
      <c r="E17" s="186">
        <v>6381393.18</v>
      </c>
      <c r="F17" s="186"/>
      <c r="G17" s="186"/>
    </row>
    <row r="18" ht="22.5" customHeight="1" spans="1:7">
      <c r="A18" s="188" t="s">
        <v>99</v>
      </c>
      <c r="B18" s="188" t="s">
        <v>173</v>
      </c>
      <c r="C18" s="186">
        <v>6381393.18</v>
      </c>
      <c r="D18" s="186">
        <v>6381393.18</v>
      </c>
      <c r="E18" s="186">
        <v>6381393.18</v>
      </c>
      <c r="F18" s="186"/>
      <c r="G18" s="186"/>
    </row>
    <row r="19" ht="22.5" customHeight="1" spans="1:7">
      <c r="A19" s="187" t="s">
        <v>101</v>
      </c>
      <c r="B19" s="187" t="s">
        <v>174</v>
      </c>
      <c r="C19" s="186">
        <v>78492</v>
      </c>
      <c r="D19" s="186"/>
      <c r="E19" s="186"/>
      <c r="F19" s="186"/>
      <c r="G19" s="186">
        <v>78492</v>
      </c>
    </row>
    <row r="20" ht="22.5" customHeight="1" spans="1:7">
      <c r="A20" s="188" t="s">
        <v>102</v>
      </c>
      <c r="B20" s="188" t="s">
        <v>175</v>
      </c>
      <c r="C20" s="186">
        <v>78492</v>
      </c>
      <c r="D20" s="186"/>
      <c r="E20" s="186"/>
      <c r="F20" s="186"/>
      <c r="G20" s="186">
        <v>78492</v>
      </c>
    </row>
    <row r="21" ht="22.5" customHeight="1" spans="1:7">
      <c r="A21" s="138" t="s">
        <v>103</v>
      </c>
      <c r="B21" s="138" t="s">
        <v>104</v>
      </c>
      <c r="C21" s="186">
        <v>5210431.36</v>
      </c>
      <c r="D21" s="186">
        <v>5210431.36</v>
      </c>
      <c r="E21" s="186">
        <v>5210431.36</v>
      </c>
      <c r="F21" s="186"/>
      <c r="G21" s="186"/>
    </row>
    <row r="22" ht="22.5" customHeight="1" spans="1:7">
      <c r="A22" s="187" t="s">
        <v>105</v>
      </c>
      <c r="B22" s="187" t="s">
        <v>176</v>
      </c>
      <c r="C22" s="186">
        <v>5210431.36</v>
      </c>
      <c r="D22" s="186">
        <v>5210431.36</v>
      </c>
      <c r="E22" s="186">
        <v>5210431.36</v>
      </c>
      <c r="F22" s="186"/>
      <c r="G22" s="186"/>
    </row>
    <row r="23" ht="22.5" customHeight="1" spans="1:7">
      <c r="A23" s="188" t="s">
        <v>106</v>
      </c>
      <c r="B23" s="188" t="s">
        <v>177</v>
      </c>
      <c r="C23" s="186">
        <v>3116466.63</v>
      </c>
      <c r="D23" s="186">
        <v>3116466.63</v>
      </c>
      <c r="E23" s="186">
        <v>3116466.63</v>
      </c>
      <c r="F23" s="186"/>
      <c r="G23" s="186"/>
    </row>
    <row r="24" ht="22.5" customHeight="1" spans="1:7">
      <c r="A24" s="188" t="s">
        <v>108</v>
      </c>
      <c r="B24" s="188" t="s">
        <v>178</v>
      </c>
      <c r="C24" s="186">
        <v>1927215.22</v>
      </c>
      <c r="D24" s="186">
        <v>1927215.22</v>
      </c>
      <c r="E24" s="186">
        <v>1927215.22</v>
      </c>
      <c r="F24" s="186"/>
      <c r="G24" s="186"/>
    </row>
    <row r="25" ht="22.5" customHeight="1" spans="1:7">
      <c r="A25" s="188" t="s">
        <v>109</v>
      </c>
      <c r="B25" s="188" t="s">
        <v>179</v>
      </c>
      <c r="C25" s="186">
        <v>166749.51</v>
      </c>
      <c r="D25" s="186">
        <v>166749.51</v>
      </c>
      <c r="E25" s="186">
        <v>166749.51</v>
      </c>
      <c r="F25" s="186"/>
      <c r="G25" s="186"/>
    </row>
    <row r="26" ht="22.5" customHeight="1" spans="1:7">
      <c r="A26" s="138" t="s">
        <v>110</v>
      </c>
      <c r="B26" s="138" t="s">
        <v>111</v>
      </c>
      <c r="C26" s="186">
        <v>5363120.09</v>
      </c>
      <c r="D26" s="186">
        <v>5363120.09</v>
      </c>
      <c r="E26" s="186">
        <v>5363120.09</v>
      </c>
      <c r="F26" s="186"/>
      <c r="G26" s="186"/>
    </row>
    <row r="27" ht="22.5" customHeight="1" spans="1:7">
      <c r="A27" s="187" t="s">
        <v>112</v>
      </c>
      <c r="B27" s="187" t="s">
        <v>180</v>
      </c>
      <c r="C27" s="186">
        <v>5363120.09</v>
      </c>
      <c r="D27" s="186">
        <v>5363120.09</v>
      </c>
      <c r="E27" s="186">
        <v>5363120.09</v>
      </c>
      <c r="F27" s="186"/>
      <c r="G27" s="186"/>
    </row>
    <row r="28" ht="22.5" customHeight="1" spans="1:7">
      <c r="A28" s="188" t="s">
        <v>113</v>
      </c>
      <c r="B28" s="188" t="s">
        <v>181</v>
      </c>
      <c r="C28" s="186">
        <v>5363120.09</v>
      </c>
      <c r="D28" s="186">
        <v>5363120.09</v>
      </c>
      <c r="E28" s="186">
        <v>5363120.09</v>
      </c>
      <c r="F28" s="186"/>
      <c r="G28" s="186"/>
    </row>
    <row r="29" ht="22.5" customHeight="1" spans="1:7">
      <c r="A29" s="189" t="s">
        <v>114</v>
      </c>
      <c r="B29" s="190" t="s">
        <v>114</v>
      </c>
      <c r="C29" s="191">
        <v>74159927.49</v>
      </c>
      <c r="D29" s="186">
        <v>69353195.49</v>
      </c>
      <c r="E29" s="191">
        <v>64747819.56</v>
      </c>
      <c r="F29" s="191">
        <v>4605375.93</v>
      </c>
      <c r="G29" s="191">
        <v>4806732</v>
      </c>
    </row>
  </sheetData>
  <mergeCells count="7">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0.7" defaultRowHeight="14.25" customHeight="1" outlineLevelRow="6" outlineLevelCol="5"/>
  <cols>
    <col min="1" max="2" width="32" customWidth="1"/>
    <col min="3" max="6" width="30.1416666666667" customWidth="1"/>
  </cols>
  <sheetData>
    <row r="1" customHeight="1" spans="1:6">
      <c r="A1" s="164"/>
      <c r="B1" s="164"/>
      <c r="C1" s="99"/>
      <c r="D1" s="165"/>
      <c r="F1" s="166" t="s">
        <v>182</v>
      </c>
    </row>
    <row r="2" ht="36.75" customHeight="1" spans="1:6">
      <c r="A2" s="167" t="s">
        <v>183</v>
      </c>
      <c r="B2" s="168"/>
      <c r="C2" s="168"/>
      <c r="D2" s="168"/>
      <c r="E2" s="168"/>
      <c r="F2" s="168"/>
    </row>
    <row r="3" ht="18.75" customHeight="1" spans="1:6">
      <c r="A3" s="6" t="str">
        <f>"单位名称："&amp;"维西傈僳族自治县公安局"</f>
        <v>单位名称：维西傈僳族自治县公安局</v>
      </c>
      <c r="B3" s="164"/>
      <c r="C3" s="99"/>
      <c r="D3" s="169"/>
      <c r="F3" s="166" t="s">
        <v>184</v>
      </c>
    </row>
    <row r="4" ht="19.5" customHeight="1" spans="1:6">
      <c r="A4" s="170" t="s">
        <v>185</v>
      </c>
      <c r="B4" s="171" t="s">
        <v>186</v>
      </c>
      <c r="C4" s="77" t="s">
        <v>187</v>
      </c>
      <c r="D4" s="172"/>
      <c r="E4" s="173"/>
      <c r="F4" s="171" t="s">
        <v>188</v>
      </c>
    </row>
    <row r="5" ht="19.5" customHeight="1" spans="1:6">
      <c r="A5" s="174"/>
      <c r="B5" s="175"/>
      <c r="C5" s="76" t="s">
        <v>59</v>
      </c>
      <c r="D5" s="76" t="s">
        <v>189</v>
      </c>
      <c r="E5" s="76" t="s">
        <v>190</v>
      </c>
      <c r="F5" s="175"/>
    </row>
    <row r="6" ht="18.75" customHeight="1" spans="1:6">
      <c r="A6" s="176">
        <v>1</v>
      </c>
      <c r="B6" s="176">
        <v>2</v>
      </c>
      <c r="C6" s="177">
        <v>3</v>
      </c>
      <c r="D6" s="176">
        <v>4</v>
      </c>
      <c r="E6" s="176">
        <v>5</v>
      </c>
      <c r="F6" s="176">
        <v>6</v>
      </c>
    </row>
    <row r="7" ht="22.5" customHeight="1" spans="1:6">
      <c r="A7" s="178">
        <v>117500</v>
      </c>
      <c r="B7" s="178"/>
      <c r="C7" s="179">
        <v>108000</v>
      </c>
      <c r="D7" s="178"/>
      <c r="E7" s="178">
        <v>108000</v>
      </c>
      <c r="F7" s="178">
        <v>9500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
    </sheetView>
  </sheetViews>
  <sheetFormatPr defaultColWidth="10.7" defaultRowHeight="14.25" customHeight="1"/>
  <cols>
    <col min="1" max="1" width="38.2833333333333" customWidth="1"/>
    <col min="2" max="2" width="29.7166666666667"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153"/>
      <c r="D1" s="154"/>
      <c r="E1" s="154"/>
      <c r="F1" s="154"/>
      <c r="G1" s="154"/>
      <c r="H1" s="83"/>
      <c r="I1" s="83"/>
      <c r="J1" s="83"/>
      <c r="K1" s="83"/>
      <c r="L1" s="83"/>
      <c r="M1" s="83"/>
      <c r="N1" s="2"/>
      <c r="O1" s="2"/>
      <c r="P1" s="2"/>
      <c r="Q1" s="83"/>
      <c r="U1" s="153"/>
      <c r="W1" s="64" t="s">
        <v>191</v>
      </c>
    </row>
    <row r="2" ht="39.75" customHeight="1" spans="1:23">
      <c r="A2" s="155" t="s">
        <v>192</v>
      </c>
      <c r="B2" s="67"/>
      <c r="C2" s="67"/>
      <c r="D2" s="67"/>
      <c r="E2" s="67"/>
      <c r="F2" s="67"/>
      <c r="G2" s="67"/>
      <c r="H2" s="67"/>
      <c r="I2" s="67"/>
      <c r="J2" s="67"/>
      <c r="K2" s="67"/>
      <c r="L2" s="67"/>
      <c r="M2" s="67"/>
      <c r="N2" s="5"/>
      <c r="O2" s="5"/>
      <c r="P2" s="5"/>
      <c r="Q2" s="67"/>
      <c r="R2" s="67"/>
      <c r="S2" s="67"/>
      <c r="T2" s="67"/>
      <c r="U2" s="67"/>
      <c r="V2" s="67"/>
      <c r="W2" s="67"/>
    </row>
    <row r="3" ht="18.75" customHeight="1" spans="1:23">
      <c r="A3" s="6" t="str">
        <f>"单位名称："&amp;"维西傈僳族自治县公安局"</f>
        <v>单位名称：维西傈僳族自治县公安局</v>
      </c>
      <c r="B3" s="156"/>
      <c r="C3" s="156"/>
      <c r="D3" s="156"/>
      <c r="E3" s="156"/>
      <c r="F3" s="156"/>
      <c r="G3" s="156"/>
      <c r="H3" s="87"/>
      <c r="I3" s="87"/>
      <c r="J3" s="87"/>
      <c r="K3" s="87"/>
      <c r="L3" s="87"/>
      <c r="M3" s="87"/>
      <c r="N3" s="8"/>
      <c r="O3" s="8"/>
      <c r="P3" s="8"/>
      <c r="Q3" s="87"/>
      <c r="U3" s="153"/>
      <c r="W3" s="102" t="s">
        <v>184</v>
      </c>
    </row>
    <row r="4" ht="18" customHeight="1" spans="1:23">
      <c r="A4" s="10" t="s">
        <v>193</v>
      </c>
      <c r="B4" s="10" t="s">
        <v>194</v>
      </c>
      <c r="C4" s="10" t="s">
        <v>195</v>
      </c>
      <c r="D4" s="10" t="s">
        <v>196</v>
      </c>
      <c r="E4" s="10" t="s">
        <v>197</v>
      </c>
      <c r="F4" s="10" t="s">
        <v>198</v>
      </c>
      <c r="G4" s="10" t="s">
        <v>199</v>
      </c>
      <c r="H4" s="157" t="s">
        <v>200</v>
      </c>
      <c r="I4" s="105" t="s">
        <v>200</v>
      </c>
      <c r="J4" s="105"/>
      <c r="K4" s="105"/>
      <c r="L4" s="105"/>
      <c r="M4" s="105"/>
      <c r="N4" s="13"/>
      <c r="O4" s="13"/>
      <c r="P4" s="13"/>
      <c r="Q4" s="72" t="s">
        <v>63</v>
      </c>
      <c r="R4" s="105" t="s">
        <v>80</v>
      </c>
      <c r="S4" s="105"/>
      <c r="T4" s="105"/>
      <c r="U4" s="105"/>
      <c r="V4" s="105"/>
      <c r="W4" s="161"/>
    </row>
    <row r="5" ht="18" customHeight="1" spans="1:23">
      <c r="A5" s="15"/>
      <c r="B5" s="151"/>
      <c r="C5" s="15"/>
      <c r="D5" s="15"/>
      <c r="E5" s="15"/>
      <c r="F5" s="15"/>
      <c r="G5" s="15"/>
      <c r="H5" s="124" t="s">
        <v>57</v>
      </c>
      <c r="I5" s="157" t="s">
        <v>60</v>
      </c>
      <c r="J5" s="105"/>
      <c r="K5" s="105"/>
      <c r="L5" s="105"/>
      <c r="M5" s="161"/>
      <c r="N5" s="12" t="s">
        <v>201</v>
      </c>
      <c r="O5" s="13"/>
      <c r="P5" s="14"/>
      <c r="Q5" s="10" t="s">
        <v>63</v>
      </c>
      <c r="R5" s="157" t="s">
        <v>80</v>
      </c>
      <c r="S5" s="72" t="s">
        <v>66</v>
      </c>
      <c r="T5" s="105" t="s">
        <v>80</v>
      </c>
      <c r="U5" s="72" t="s">
        <v>68</v>
      </c>
      <c r="V5" s="72" t="s">
        <v>69</v>
      </c>
      <c r="W5" s="73" t="s">
        <v>70</v>
      </c>
    </row>
    <row r="6" ht="18.75" customHeight="1" spans="1:23">
      <c r="A6" s="29"/>
      <c r="B6" s="29"/>
      <c r="C6" s="29"/>
      <c r="D6" s="29"/>
      <c r="E6" s="29"/>
      <c r="F6" s="29"/>
      <c r="G6" s="29"/>
      <c r="H6" s="29"/>
      <c r="I6" s="162" t="s">
        <v>202</v>
      </c>
      <c r="J6" s="10" t="s">
        <v>203</v>
      </c>
      <c r="K6" s="10" t="s">
        <v>204</v>
      </c>
      <c r="L6" s="10" t="s">
        <v>205</v>
      </c>
      <c r="M6" s="10" t="s">
        <v>206</v>
      </c>
      <c r="N6" s="10" t="s">
        <v>60</v>
      </c>
      <c r="O6" s="10" t="s">
        <v>61</v>
      </c>
      <c r="P6" s="10" t="s">
        <v>62</v>
      </c>
      <c r="Q6" s="29"/>
      <c r="R6" s="10" t="s">
        <v>59</v>
      </c>
      <c r="S6" s="10" t="s">
        <v>66</v>
      </c>
      <c r="T6" s="10" t="s">
        <v>207</v>
      </c>
      <c r="U6" s="10" t="s">
        <v>68</v>
      </c>
      <c r="V6" s="10" t="s">
        <v>69</v>
      </c>
      <c r="W6" s="10" t="s">
        <v>70</v>
      </c>
    </row>
    <row r="7" ht="37.5" customHeight="1" spans="1:23">
      <c r="A7" s="127"/>
      <c r="B7" s="127"/>
      <c r="C7" s="127"/>
      <c r="D7" s="127"/>
      <c r="E7" s="127"/>
      <c r="F7" s="127"/>
      <c r="G7" s="127"/>
      <c r="H7" s="127"/>
      <c r="I7" s="109" t="s">
        <v>59</v>
      </c>
      <c r="J7" s="17" t="s">
        <v>208</v>
      </c>
      <c r="K7" s="17" t="s">
        <v>204</v>
      </c>
      <c r="L7" s="17" t="s">
        <v>205</v>
      </c>
      <c r="M7" s="17" t="s">
        <v>206</v>
      </c>
      <c r="N7" s="17" t="s">
        <v>204</v>
      </c>
      <c r="O7" s="17" t="s">
        <v>205</v>
      </c>
      <c r="P7" s="17" t="s">
        <v>206</v>
      </c>
      <c r="Q7" s="17" t="s">
        <v>63</v>
      </c>
      <c r="R7" s="17" t="s">
        <v>59</v>
      </c>
      <c r="S7" s="17" t="s">
        <v>66</v>
      </c>
      <c r="T7" s="17" t="s">
        <v>207</v>
      </c>
      <c r="U7" s="17" t="s">
        <v>68</v>
      </c>
      <c r="V7" s="17" t="s">
        <v>69</v>
      </c>
      <c r="W7" s="17" t="s">
        <v>70</v>
      </c>
    </row>
    <row r="8" ht="19.5" customHeight="1" spans="1:23">
      <c r="A8" s="158">
        <v>1</v>
      </c>
      <c r="B8" s="158">
        <v>2</v>
      </c>
      <c r="C8" s="158">
        <v>3</v>
      </c>
      <c r="D8" s="158">
        <v>4</v>
      </c>
      <c r="E8" s="158">
        <v>5</v>
      </c>
      <c r="F8" s="158">
        <v>6</v>
      </c>
      <c r="G8" s="158">
        <v>7</v>
      </c>
      <c r="H8" s="158">
        <v>8</v>
      </c>
      <c r="I8" s="158">
        <v>9</v>
      </c>
      <c r="J8" s="158">
        <v>10</v>
      </c>
      <c r="K8" s="158">
        <v>11</v>
      </c>
      <c r="L8" s="158">
        <v>12</v>
      </c>
      <c r="M8" s="158">
        <v>13</v>
      </c>
      <c r="N8" s="158">
        <v>14</v>
      </c>
      <c r="O8" s="158">
        <v>15</v>
      </c>
      <c r="P8" s="158">
        <v>16</v>
      </c>
      <c r="Q8" s="158">
        <v>17</v>
      </c>
      <c r="R8" s="158">
        <v>18</v>
      </c>
      <c r="S8" s="158">
        <v>19</v>
      </c>
      <c r="T8" s="158">
        <v>20</v>
      </c>
      <c r="U8" s="158">
        <v>21</v>
      </c>
      <c r="V8" s="158">
        <v>22</v>
      </c>
      <c r="W8" s="158">
        <v>23</v>
      </c>
    </row>
    <row r="9" ht="22.5" customHeight="1" spans="1:23">
      <c r="A9" s="32" t="s">
        <v>72</v>
      </c>
      <c r="B9" s="32"/>
      <c r="C9" s="32"/>
      <c r="D9" s="32"/>
      <c r="E9" s="32"/>
      <c r="F9" s="32"/>
      <c r="G9" s="32"/>
      <c r="H9" s="110"/>
      <c r="I9" s="110"/>
      <c r="J9" s="110"/>
      <c r="K9" s="163"/>
      <c r="L9" s="110"/>
      <c r="M9" s="163"/>
      <c r="N9" s="163"/>
      <c r="O9" s="163"/>
      <c r="P9" s="163"/>
      <c r="Q9" s="110"/>
      <c r="R9" s="110"/>
      <c r="S9" s="110"/>
      <c r="T9" s="110"/>
      <c r="U9" s="110"/>
      <c r="V9" s="110"/>
      <c r="W9" s="110"/>
    </row>
    <row r="10" ht="22.5" customHeight="1" spans="1:23">
      <c r="A10" s="32" t="s">
        <v>72</v>
      </c>
      <c r="B10" s="32" t="s">
        <v>209</v>
      </c>
      <c r="C10" s="32" t="s">
        <v>210</v>
      </c>
      <c r="D10" s="32" t="s">
        <v>91</v>
      </c>
      <c r="E10" s="32" t="s">
        <v>167</v>
      </c>
      <c r="F10" s="32" t="s">
        <v>211</v>
      </c>
      <c r="G10" s="32" t="s">
        <v>212</v>
      </c>
      <c r="H10" s="110">
        <v>11265943.2</v>
      </c>
      <c r="I10" s="110">
        <v>11265943.2</v>
      </c>
      <c r="J10" s="110"/>
      <c r="K10" s="163"/>
      <c r="L10" s="110">
        <v>11265943.2</v>
      </c>
      <c r="M10" s="163"/>
      <c r="N10" s="149"/>
      <c r="O10" s="149"/>
      <c r="P10" s="149"/>
      <c r="Q10" s="110"/>
      <c r="R10" s="110"/>
      <c r="S10" s="110"/>
      <c r="T10" s="110"/>
      <c r="U10" s="110"/>
      <c r="V10" s="110"/>
      <c r="W10" s="110"/>
    </row>
    <row r="11" ht="22.5" customHeight="1" spans="1:23">
      <c r="A11" s="32" t="s">
        <v>72</v>
      </c>
      <c r="B11" s="32" t="s">
        <v>209</v>
      </c>
      <c r="C11" s="32" t="s">
        <v>210</v>
      </c>
      <c r="D11" s="32" t="s">
        <v>91</v>
      </c>
      <c r="E11" s="32" t="s">
        <v>167</v>
      </c>
      <c r="F11" s="32" t="s">
        <v>213</v>
      </c>
      <c r="G11" s="32" t="s">
        <v>214</v>
      </c>
      <c r="H11" s="110">
        <v>25872301.2</v>
      </c>
      <c r="I11" s="110">
        <v>25872301.2</v>
      </c>
      <c r="J11" s="24"/>
      <c r="K11" s="24"/>
      <c r="L11" s="110">
        <v>25872301.2</v>
      </c>
      <c r="M11" s="24"/>
      <c r="N11" s="149"/>
      <c r="O11" s="149"/>
      <c r="P11" s="149"/>
      <c r="Q11" s="110"/>
      <c r="R11" s="110"/>
      <c r="S11" s="110"/>
      <c r="T11" s="110"/>
      <c r="U11" s="110"/>
      <c r="V11" s="110"/>
      <c r="W11" s="110"/>
    </row>
    <row r="12" ht="22.5" customHeight="1" spans="1:23">
      <c r="A12" s="32" t="s">
        <v>72</v>
      </c>
      <c r="B12" s="32" t="s">
        <v>209</v>
      </c>
      <c r="C12" s="32" t="s">
        <v>210</v>
      </c>
      <c r="D12" s="32" t="s">
        <v>91</v>
      </c>
      <c r="E12" s="32" t="s">
        <v>167</v>
      </c>
      <c r="F12" s="32" t="s">
        <v>213</v>
      </c>
      <c r="G12" s="32" t="s">
        <v>214</v>
      </c>
      <c r="H12" s="110">
        <v>675000</v>
      </c>
      <c r="I12" s="110">
        <v>675000</v>
      </c>
      <c r="J12" s="24"/>
      <c r="K12" s="24"/>
      <c r="L12" s="110">
        <v>675000</v>
      </c>
      <c r="M12" s="24"/>
      <c r="N12" s="149"/>
      <c r="O12" s="149"/>
      <c r="P12" s="149"/>
      <c r="Q12" s="110"/>
      <c r="R12" s="110"/>
      <c r="S12" s="110"/>
      <c r="T12" s="110"/>
      <c r="U12" s="110"/>
      <c r="V12" s="110"/>
      <c r="W12" s="110"/>
    </row>
    <row r="13" ht="22.5" customHeight="1" spans="1:23">
      <c r="A13" s="32" t="s">
        <v>72</v>
      </c>
      <c r="B13" s="32" t="s">
        <v>209</v>
      </c>
      <c r="C13" s="32" t="s">
        <v>210</v>
      </c>
      <c r="D13" s="32" t="s">
        <v>91</v>
      </c>
      <c r="E13" s="32" t="s">
        <v>167</v>
      </c>
      <c r="F13" s="32" t="s">
        <v>215</v>
      </c>
      <c r="G13" s="32" t="s">
        <v>216</v>
      </c>
      <c r="H13" s="110">
        <v>938828.6</v>
      </c>
      <c r="I13" s="110">
        <v>938828.6</v>
      </c>
      <c r="J13" s="24"/>
      <c r="K13" s="24"/>
      <c r="L13" s="110">
        <v>938828.6</v>
      </c>
      <c r="M13" s="24"/>
      <c r="N13" s="149"/>
      <c r="O13" s="149"/>
      <c r="P13" s="149"/>
      <c r="Q13" s="110"/>
      <c r="R13" s="110"/>
      <c r="S13" s="110"/>
      <c r="T13" s="110"/>
      <c r="U13" s="110"/>
      <c r="V13" s="110"/>
      <c r="W13" s="110"/>
    </row>
    <row r="14" ht="22.5" customHeight="1" spans="1:23">
      <c r="A14" s="32" t="s">
        <v>72</v>
      </c>
      <c r="B14" s="32" t="s">
        <v>217</v>
      </c>
      <c r="C14" s="32" t="s">
        <v>218</v>
      </c>
      <c r="D14" s="32" t="s">
        <v>91</v>
      </c>
      <c r="E14" s="32" t="s">
        <v>167</v>
      </c>
      <c r="F14" s="32" t="s">
        <v>215</v>
      </c>
      <c r="G14" s="32" t="s">
        <v>216</v>
      </c>
      <c r="H14" s="110">
        <v>7251264</v>
      </c>
      <c r="I14" s="110">
        <v>7251264</v>
      </c>
      <c r="J14" s="24"/>
      <c r="K14" s="24"/>
      <c r="L14" s="110">
        <v>7251264</v>
      </c>
      <c r="M14" s="24"/>
      <c r="N14" s="149"/>
      <c r="O14" s="149"/>
      <c r="P14" s="149"/>
      <c r="Q14" s="110"/>
      <c r="R14" s="110"/>
      <c r="S14" s="110"/>
      <c r="T14" s="110"/>
      <c r="U14" s="110"/>
      <c r="V14" s="110"/>
      <c r="W14" s="110"/>
    </row>
    <row r="15" ht="22.5" customHeight="1" spans="1:23">
      <c r="A15" s="32" t="s">
        <v>72</v>
      </c>
      <c r="B15" s="32" t="s">
        <v>219</v>
      </c>
      <c r="C15" s="32" t="s">
        <v>220</v>
      </c>
      <c r="D15" s="32" t="s">
        <v>99</v>
      </c>
      <c r="E15" s="32" t="s">
        <v>173</v>
      </c>
      <c r="F15" s="32" t="s">
        <v>221</v>
      </c>
      <c r="G15" s="32" t="s">
        <v>222</v>
      </c>
      <c r="H15" s="110">
        <v>6381393.18</v>
      </c>
      <c r="I15" s="110">
        <v>6381393.18</v>
      </c>
      <c r="J15" s="24"/>
      <c r="K15" s="24"/>
      <c r="L15" s="110">
        <v>6381393.18</v>
      </c>
      <c r="M15" s="24"/>
      <c r="N15" s="149"/>
      <c r="O15" s="149"/>
      <c r="P15" s="149"/>
      <c r="Q15" s="110"/>
      <c r="R15" s="110"/>
      <c r="S15" s="110"/>
      <c r="T15" s="110"/>
      <c r="U15" s="110"/>
      <c r="V15" s="110"/>
      <c r="W15" s="110"/>
    </row>
    <row r="16" ht="22.5" customHeight="1" spans="1:23">
      <c r="A16" s="32" t="s">
        <v>72</v>
      </c>
      <c r="B16" s="32" t="s">
        <v>219</v>
      </c>
      <c r="C16" s="32" t="s">
        <v>220</v>
      </c>
      <c r="D16" s="32" t="s">
        <v>106</v>
      </c>
      <c r="E16" s="32" t="s">
        <v>177</v>
      </c>
      <c r="F16" s="32" t="s">
        <v>223</v>
      </c>
      <c r="G16" s="32" t="s">
        <v>224</v>
      </c>
      <c r="H16" s="110">
        <v>3116466.63</v>
      </c>
      <c r="I16" s="110">
        <v>3116466.63</v>
      </c>
      <c r="J16" s="24"/>
      <c r="K16" s="24"/>
      <c r="L16" s="110">
        <v>3116466.63</v>
      </c>
      <c r="M16" s="24"/>
      <c r="N16" s="149"/>
      <c r="O16" s="149"/>
      <c r="P16" s="149"/>
      <c r="Q16" s="110"/>
      <c r="R16" s="110"/>
      <c r="S16" s="110"/>
      <c r="T16" s="110"/>
      <c r="U16" s="110"/>
      <c r="V16" s="110"/>
      <c r="W16" s="110"/>
    </row>
    <row r="17" ht="22.5" customHeight="1" spans="1:23">
      <c r="A17" s="32" t="s">
        <v>72</v>
      </c>
      <c r="B17" s="32" t="s">
        <v>219</v>
      </c>
      <c r="C17" s="32" t="s">
        <v>220</v>
      </c>
      <c r="D17" s="32" t="s">
        <v>108</v>
      </c>
      <c r="E17" s="32" t="s">
        <v>178</v>
      </c>
      <c r="F17" s="32" t="s">
        <v>225</v>
      </c>
      <c r="G17" s="32" t="s">
        <v>226</v>
      </c>
      <c r="H17" s="110">
        <v>1662115.54</v>
      </c>
      <c r="I17" s="110">
        <v>1662115.54</v>
      </c>
      <c r="J17" s="24"/>
      <c r="K17" s="24"/>
      <c r="L17" s="110">
        <v>1662115.54</v>
      </c>
      <c r="M17" s="24"/>
      <c r="N17" s="149"/>
      <c r="O17" s="149"/>
      <c r="P17" s="149"/>
      <c r="Q17" s="110"/>
      <c r="R17" s="110"/>
      <c r="S17" s="110"/>
      <c r="T17" s="110"/>
      <c r="U17" s="110"/>
      <c r="V17" s="110"/>
      <c r="W17" s="110"/>
    </row>
    <row r="18" ht="22.5" customHeight="1" spans="1:23">
      <c r="A18" s="32" t="s">
        <v>72</v>
      </c>
      <c r="B18" s="32" t="s">
        <v>219</v>
      </c>
      <c r="C18" s="32" t="s">
        <v>220</v>
      </c>
      <c r="D18" s="32" t="s">
        <v>108</v>
      </c>
      <c r="E18" s="32" t="s">
        <v>178</v>
      </c>
      <c r="F18" s="32" t="s">
        <v>225</v>
      </c>
      <c r="G18" s="32" t="s">
        <v>226</v>
      </c>
      <c r="H18" s="110">
        <v>265099.68</v>
      </c>
      <c r="I18" s="110">
        <v>265099.68</v>
      </c>
      <c r="J18" s="24"/>
      <c r="K18" s="24"/>
      <c r="L18" s="110">
        <v>265099.68</v>
      </c>
      <c r="M18" s="24"/>
      <c r="N18" s="149"/>
      <c r="O18" s="149"/>
      <c r="P18" s="149"/>
      <c r="Q18" s="110"/>
      <c r="R18" s="110"/>
      <c r="S18" s="110"/>
      <c r="T18" s="110"/>
      <c r="U18" s="110"/>
      <c r="V18" s="110"/>
      <c r="W18" s="110"/>
    </row>
    <row r="19" ht="22.5" customHeight="1" spans="1:23">
      <c r="A19" s="32" t="s">
        <v>72</v>
      </c>
      <c r="B19" s="32" t="s">
        <v>219</v>
      </c>
      <c r="C19" s="32" t="s">
        <v>220</v>
      </c>
      <c r="D19" s="32" t="s">
        <v>91</v>
      </c>
      <c r="E19" s="32" t="s">
        <v>167</v>
      </c>
      <c r="F19" s="32" t="s">
        <v>227</v>
      </c>
      <c r="G19" s="32" t="s">
        <v>228</v>
      </c>
      <c r="H19" s="110">
        <v>8857.93</v>
      </c>
      <c r="I19" s="110">
        <v>8857.93</v>
      </c>
      <c r="J19" s="24"/>
      <c r="K19" s="24"/>
      <c r="L19" s="110">
        <v>8857.93</v>
      </c>
      <c r="M19" s="24"/>
      <c r="N19" s="149"/>
      <c r="O19" s="149"/>
      <c r="P19" s="149"/>
      <c r="Q19" s="110"/>
      <c r="R19" s="110"/>
      <c r="S19" s="110"/>
      <c r="T19" s="110"/>
      <c r="U19" s="110"/>
      <c r="V19" s="110"/>
      <c r="W19" s="110"/>
    </row>
    <row r="20" ht="22.5" customHeight="1" spans="1:23">
      <c r="A20" s="32" t="s">
        <v>72</v>
      </c>
      <c r="B20" s="32" t="s">
        <v>219</v>
      </c>
      <c r="C20" s="32" t="s">
        <v>220</v>
      </c>
      <c r="D20" s="32" t="s">
        <v>109</v>
      </c>
      <c r="E20" s="32" t="s">
        <v>179</v>
      </c>
      <c r="F20" s="32" t="s">
        <v>227</v>
      </c>
      <c r="G20" s="32" t="s">
        <v>228</v>
      </c>
      <c r="H20" s="110">
        <v>86940</v>
      </c>
      <c r="I20" s="110">
        <v>86940</v>
      </c>
      <c r="J20" s="24"/>
      <c r="K20" s="24"/>
      <c r="L20" s="110">
        <v>86940</v>
      </c>
      <c r="M20" s="24"/>
      <c r="N20" s="149"/>
      <c r="O20" s="149"/>
      <c r="P20" s="149"/>
      <c r="Q20" s="110"/>
      <c r="R20" s="110"/>
      <c r="S20" s="110"/>
      <c r="T20" s="110"/>
      <c r="U20" s="110"/>
      <c r="V20" s="110"/>
      <c r="W20" s="110"/>
    </row>
    <row r="21" ht="22.5" customHeight="1" spans="1:23">
      <c r="A21" s="32" t="s">
        <v>72</v>
      </c>
      <c r="B21" s="32" t="s">
        <v>219</v>
      </c>
      <c r="C21" s="32" t="s">
        <v>220</v>
      </c>
      <c r="D21" s="32" t="s">
        <v>109</v>
      </c>
      <c r="E21" s="32" t="s">
        <v>179</v>
      </c>
      <c r="F21" s="32" t="s">
        <v>227</v>
      </c>
      <c r="G21" s="32" t="s">
        <v>228</v>
      </c>
      <c r="H21" s="110">
        <v>79809.51</v>
      </c>
      <c r="I21" s="110">
        <v>79809.51</v>
      </c>
      <c r="J21" s="24"/>
      <c r="K21" s="24"/>
      <c r="L21" s="110">
        <v>79809.51</v>
      </c>
      <c r="M21" s="24"/>
      <c r="N21" s="149"/>
      <c r="O21" s="149"/>
      <c r="P21" s="149"/>
      <c r="Q21" s="110"/>
      <c r="R21" s="110"/>
      <c r="S21" s="110"/>
      <c r="T21" s="110"/>
      <c r="U21" s="110"/>
      <c r="V21" s="110"/>
      <c r="W21" s="110"/>
    </row>
    <row r="22" ht="22.5" customHeight="1" spans="1:23">
      <c r="A22" s="32" t="s">
        <v>72</v>
      </c>
      <c r="B22" s="32" t="s">
        <v>229</v>
      </c>
      <c r="C22" s="32" t="s">
        <v>181</v>
      </c>
      <c r="D22" s="32" t="s">
        <v>113</v>
      </c>
      <c r="E22" s="32" t="s">
        <v>181</v>
      </c>
      <c r="F22" s="32" t="s">
        <v>230</v>
      </c>
      <c r="G22" s="32" t="s">
        <v>181</v>
      </c>
      <c r="H22" s="110">
        <v>5363120.09</v>
      </c>
      <c r="I22" s="110">
        <v>5363120.09</v>
      </c>
      <c r="J22" s="24"/>
      <c r="K22" s="24"/>
      <c r="L22" s="110">
        <v>5363120.09</v>
      </c>
      <c r="M22" s="24"/>
      <c r="N22" s="149"/>
      <c r="O22" s="149"/>
      <c r="P22" s="149"/>
      <c r="Q22" s="110"/>
      <c r="R22" s="110"/>
      <c r="S22" s="110"/>
      <c r="T22" s="110"/>
      <c r="U22" s="110"/>
      <c r="V22" s="110"/>
      <c r="W22" s="110"/>
    </row>
    <row r="23" ht="22.5" customHeight="1" spans="1:23">
      <c r="A23" s="32" t="s">
        <v>72</v>
      </c>
      <c r="B23" s="32" t="s">
        <v>231</v>
      </c>
      <c r="C23" s="32" t="s">
        <v>232</v>
      </c>
      <c r="D23" s="32" t="s">
        <v>91</v>
      </c>
      <c r="E23" s="32" t="s">
        <v>167</v>
      </c>
      <c r="F23" s="32" t="s">
        <v>233</v>
      </c>
      <c r="G23" s="32" t="s">
        <v>234</v>
      </c>
      <c r="H23" s="110">
        <v>184000</v>
      </c>
      <c r="I23" s="110">
        <v>184000</v>
      </c>
      <c r="J23" s="24"/>
      <c r="K23" s="24"/>
      <c r="L23" s="110">
        <v>184000</v>
      </c>
      <c r="M23" s="24"/>
      <c r="N23" s="149"/>
      <c r="O23" s="149"/>
      <c r="P23" s="149"/>
      <c r="Q23" s="110"/>
      <c r="R23" s="110"/>
      <c r="S23" s="110"/>
      <c r="T23" s="110"/>
      <c r="U23" s="110"/>
      <c r="V23" s="110"/>
      <c r="W23" s="110"/>
    </row>
    <row r="24" ht="22.5" customHeight="1" spans="1:23">
      <c r="A24" s="32" t="s">
        <v>72</v>
      </c>
      <c r="B24" s="32" t="s">
        <v>235</v>
      </c>
      <c r="C24" s="32" t="s">
        <v>188</v>
      </c>
      <c r="D24" s="32" t="s">
        <v>91</v>
      </c>
      <c r="E24" s="32" t="s">
        <v>167</v>
      </c>
      <c r="F24" s="32" t="s">
        <v>236</v>
      </c>
      <c r="G24" s="32" t="s">
        <v>188</v>
      </c>
      <c r="H24" s="110">
        <v>9500</v>
      </c>
      <c r="I24" s="110">
        <v>9500</v>
      </c>
      <c r="J24" s="24"/>
      <c r="K24" s="24"/>
      <c r="L24" s="110">
        <v>9500</v>
      </c>
      <c r="M24" s="24"/>
      <c r="N24" s="149"/>
      <c r="O24" s="149"/>
      <c r="P24" s="149"/>
      <c r="Q24" s="110"/>
      <c r="R24" s="110"/>
      <c r="S24" s="110"/>
      <c r="T24" s="110"/>
      <c r="U24" s="110"/>
      <c r="V24" s="110"/>
      <c r="W24" s="110"/>
    </row>
    <row r="25" ht="22.5" customHeight="1" spans="1:23">
      <c r="A25" s="32" t="s">
        <v>72</v>
      </c>
      <c r="B25" s="32" t="s">
        <v>231</v>
      </c>
      <c r="C25" s="32" t="s">
        <v>232</v>
      </c>
      <c r="D25" s="32" t="s">
        <v>91</v>
      </c>
      <c r="E25" s="32" t="s">
        <v>167</v>
      </c>
      <c r="F25" s="32" t="s">
        <v>237</v>
      </c>
      <c r="G25" s="32" t="s">
        <v>238</v>
      </c>
      <c r="H25" s="110">
        <v>100000</v>
      </c>
      <c r="I25" s="110">
        <v>100000</v>
      </c>
      <c r="J25" s="24"/>
      <c r="K25" s="24"/>
      <c r="L25" s="110">
        <v>100000</v>
      </c>
      <c r="M25" s="24"/>
      <c r="N25" s="149"/>
      <c r="O25" s="149"/>
      <c r="P25" s="149"/>
      <c r="Q25" s="110"/>
      <c r="R25" s="110"/>
      <c r="S25" s="110"/>
      <c r="T25" s="110"/>
      <c r="U25" s="110"/>
      <c r="V25" s="110"/>
      <c r="W25" s="110"/>
    </row>
    <row r="26" ht="22.5" customHeight="1" spans="1:23">
      <c r="A26" s="32" t="s">
        <v>72</v>
      </c>
      <c r="B26" s="32" t="s">
        <v>231</v>
      </c>
      <c r="C26" s="32" t="s">
        <v>232</v>
      </c>
      <c r="D26" s="32" t="s">
        <v>91</v>
      </c>
      <c r="E26" s="32" t="s">
        <v>167</v>
      </c>
      <c r="F26" s="32" t="s">
        <v>239</v>
      </c>
      <c r="G26" s="32" t="s">
        <v>240</v>
      </c>
      <c r="H26" s="110">
        <v>30000</v>
      </c>
      <c r="I26" s="110">
        <v>30000</v>
      </c>
      <c r="J26" s="24"/>
      <c r="K26" s="24"/>
      <c r="L26" s="110">
        <v>30000</v>
      </c>
      <c r="M26" s="24"/>
      <c r="N26" s="149"/>
      <c r="O26" s="149"/>
      <c r="P26" s="149"/>
      <c r="Q26" s="110"/>
      <c r="R26" s="110"/>
      <c r="S26" s="110"/>
      <c r="T26" s="110"/>
      <c r="U26" s="110"/>
      <c r="V26" s="110"/>
      <c r="W26" s="110"/>
    </row>
    <row r="27" ht="22.5" customHeight="1" spans="1:23">
      <c r="A27" s="32" t="s">
        <v>72</v>
      </c>
      <c r="B27" s="32" t="s">
        <v>231</v>
      </c>
      <c r="C27" s="32" t="s">
        <v>232</v>
      </c>
      <c r="D27" s="32" t="s">
        <v>91</v>
      </c>
      <c r="E27" s="32" t="s">
        <v>167</v>
      </c>
      <c r="F27" s="32" t="s">
        <v>241</v>
      </c>
      <c r="G27" s="32" t="s">
        <v>242</v>
      </c>
      <c r="H27" s="110">
        <v>620000</v>
      </c>
      <c r="I27" s="110">
        <v>620000</v>
      </c>
      <c r="J27" s="24"/>
      <c r="K27" s="24"/>
      <c r="L27" s="110">
        <v>620000</v>
      </c>
      <c r="M27" s="24"/>
      <c r="N27" s="149"/>
      <c r="O27" s="149"/>
      <c r="P27" s="149"/>
      <c r="Q27" s="110"/>
      <c r="R27" s="110"/>
      <c r="S27" s="110"/>
      <c r="T27" s="110"/>
      <c r="U27" s="110"/>
      <c r="V27" s="110"/>
      <c r="W27" s="110"/>
    </row>
    <row r="28" ht="22.5" customHeight="1" spans="1:23">
      <c r="A28" s="32" t="s">
        <v>72</v>
      </c>
      <c r="B28" s="32" t="s">
        <v>231</v>
      </c>
      <c r="C28" s="32" t="s">
        <v>232</v>
      </c>
      <c r="D28" s="32" t="s">
        <v>91</v>
      </c>
      <c r="E28" s="32" t="s">
        <v>167</v>
      </c>
      <c r="F28" s="32" t="s">
        <v>243</v>
      </c>
      <c r="G28" s="32" t="s">
        <v>244</v>
      </c>
      <c r="H28" s="110">
        <v>115000</v>
      </c>
      <c r="I28" s="110">
        <v>115000</v>
      </c>
      <c r="J28" s="24"/>
      <c r="K28" s="24"/>
      <c r="L28" s="110">
        <v>115000</v>
      </c>
      <c r="M28" s="24"/>
      <c r="N28" s="149"/>
      <c r="O28" s="149"/>
      <c r="P28" s="149"/>
      <c r="Q28" s="110"/>
      <c r="R28" s="110"/>
      <c r="S28" s="110"/>
      <c r="T28" s="110"/>
      <c r="U28" s="110"/>
      <c r="V28" s="110"/>
      <c r="W28" s="110"/>
    </row>
    <row r="29" ht="22.5" customHeight="1" spans="1:23">
      <c r="A29" s="32" t="s">
        <v>72</v>
      </c>
      <c r="B29" s="32" t="s">
        <v>231</v>
      </c>
      <c r="C29" s="32" t="s">
        <v>232</v>
      </c>
      <c r="D29" s="32" t="s">
        <v>91</v>
      </c>
      <c r="E29" s="32" t="s">
        <v>167</v>
      </c>
      <c r="F29" s="32" t="s">
        <v>245</v>
      </c>
      <c r="G29" s="32" t="s">
        <v>246</v>
      </c>
      <c r="H29" s="110">
        <v>389870</v>
      </c>
      <c r="I29" s="110">
        <v>389870</v>
      </c>
      <c r="J29" s="24"/>
      <c r="K29" s="24"/>
      <c r="L29" s="110">
        <v>389870</v>
      </c>
      <c r="M29" s="24"/>
      <c r="N29" s="149"/>
      <c r="O29" s="149"/>
      <c r="P29" s="149"/>
      <c r="Q29" s="110"/>
      <c r="R29" s="110"/>
      <c r="S29" s="110"/>
      <c r="T29" s="110"/>
      <c r="U29" s="110"/>
      <c r="V29" s="110"/>
      <c r="W29" s="110"/>
    </row>
    <row r="30" ht="22.5" customHeight="1" spans="1:23">
      <c r="A30" s="32" t="s">
        <v>72</v>
      </c>
      <c r="B30" s="32" t="s">
        <v>231</v>
      </c>
      <c r="C30" s="32" t="s">
        <v>232</v>
      </c>
      <c r="D30" s="32" t="s">
        <v>91</v>
      </c>
      <c r="E30" s="32" t="s">
        <v>167</v>
      </c>
      <c r="F30" s="32" t="s">
        <v>245</v>
      </c>
      <c r="G30" s="32" t="s">
        <v>246</v>
      </c>
      <c r="H30" s="110">
        <v>10600</v>
      </c>
      <c r="I30" s="110">
        <v>10600</v>
      </c>
      <c r="J30" s="24"/>
      <c r="K30" s="24"/>
      <c r="L30" s="110">
        <v>10600</v>
      </c>
      <c r="M30" s="24"/>
      <c r="N30" s="149"/>
      <c r="O30" s="149"/>
      <c r="P30" s="149"/>
      <c r="Q30" s="110"/>
      <c r="R30" s="110"/>
      <c r="S30" s="110"/>
      <c r="T30" s="110"/>
      <c r="U30" s="110"/>
      <c r="V30" s="110"/>
      <c r="W30" s="110"/>
    </row>
    <row r="31" ht="22.5" customHeight="1" spans="1:23">
      <c r="A31" s="32" t="s">
        <v>72</v>
      </c>
      <c r="B31" s="32" t="s">
        <v>247</v>
      </c>
      <c r="C31" s="32" t="s">
        <v>248</v>
      </c>
      <c r="D31" s="32" t="s">
        <v>91</v>
      </c>
      <c r="E31" s="32" t="s">
        <v>167</v>
      </c>
      <c r="F31" s="32" t="s">
        <v>249</v>
      </c>
      <c r="G31" s="32" t="s">
        <v>248</v>
      </c>
      <c r="H31" s="110">
        <v>697415.93</v>
      </c>
      <c r="I31" s="110">
        <v>697415.93</v>
      </c>
      <c r="J31" s="24"/>
      <c r="K31" s="24"/>
      <c r="L31" s="110">
        <v>697415.93</v>
      </c>
      <c r="M31" s="24"/>
      <c r="N31" s="149"/>
      <c r="O31" s="149"/>
      <c r="P31" s="149"/>
      <c r="Q31" s="110"/>
      <c r="R31" s="110"/>
      <c r="S31" s="110"/>
      <c r="T31" s="110"/>
      <c r="U31" s="110"/>
      <c r="V31" s="110"/>
      <c r="W31" s="110"/>
    </row>
    <row r="32" ht="22.5" customHeight="1" spans="1:23">
      <c r="A32" s="32" t="s">
        <v>72</v>
      </c>
      <c r="B32" s="32" t="s">
        <v>231</v>
      </c>
      <c r="C32" s="32" t="s">
        <v>232</v>
      </c>
      <c r="D32" s="32" t="s">
        <v>91</v>
      </c>
      <c r="E32" s="32" t="s">
        <v>167</v>
      </c>
      <c r="F32" s="32" t="s">
        <v>245</v>
      </c>
      <c r="G32" s="32" t="s">
        <v>246</v>
      </c>
      <c r="H32" s="110">
        <v>36750</v>
      </c>
      <c r="I32" s="110">
        <v>36750</v>
      </c>
      <c r="J32" s="24"/>
      <c r="K32" s="24"/>
      <c r="L32" s="110">
        <v>36750</v>
      </c>
      <c r="M32" s="24"/>
      <c r="N32" s="149"/>
      <c r="O32" s="149"/>
      <c r="P32" s="149"/>
      <c r="Q32" s="110"/>
      <c r="R32" s="110"/>
      <c r="S32" s="110"/>
      <c r="T32" s="110"/>
      <c r="U32" s="110"/>
      <c r="V32" s="110"/>
      <c r="W32" s="110"/>
    </row>
    <row r="33" ht="22.5" customHeight="1" spans="1:23">
      <c r="A33" s="32" t="s">
        <v>72</v>
      </c>
      <c r="B33" s="32" t="s">
        <v>250</v>
      </c>
      <c r="C33" s="32" t="s">
        <v>251</v>
      </c>
      <c r="D33" s="32" t="s">
        <v>91</v>
      </c>
      <c r="E33" s="32" t="s">
        <v>167</v>
      </c>
      <c r="F33" s="32" t="s">
        <v>245</v>
      </c>
      <c r="G33" s="32" t="s">
        <v>246</v>
      </c>
      <c r="H33" s="110">
        <v>357000</v>
      </c>
      <c r="I33" s="110">
        <v>357000</v>
      </c>
      <c r="J33" s="24"/>
      <c r="K33" s="24"/>
      <c r="L33" s="110">
        <v>357000</v>
      </c>
      <c r="M33" s="24"/>
      <c r="N33" s="149"/>
      <c r="O33" s="149"/>
      <c r="P33" s="149"/>
      <c r="Q33" s="110"/>
      <c r="R33" s="110"/>
      <c r="S33" s="110"/>
      <c r="T33" s="110"/>
      <c r="U33" s="110"/>
      <c r="V33" s="110"/>
      <c r="W33" s="110"/>
    </row>
    <row r="34" ht="22.5" customHeight="1" spans="1:23">
      <c r="A34" s="32" t="s">
        <v>72</v>
      </c>
      <c r="B34" s="32" t="s">
        <v>252</v>
      </c>
      <c r="C34" s="32" t="s">
        <v>253</v>
      </c>
      <c r="D34" s="32" t="s">
        <v>91</v>
      </c>
      <c r="E34" s="32" t="s">
        <v>167</v>
      </c>
      <c r="F34" s="32" t="s">
        <v>254</v>
      </c>
      <c r="G34" s="32" t="s">
        <v>253</v>
      </c>
      <c r="H34" s="110">
        <v>108000</v>
      </c>
      <c r="I34" s="110">
        <v>108000</v>
      </c>
      <c r="J34" s="24"/>
      <c r="K34" s="24"/>
      <c r="L34" s="110">
        <v>108000</v>
      </c>
      <c r="M34" s="24"/>
      <c r="N34" s="149"/>
      <c r="O34" s="149"/>
      <c r="P34" s="149"/>
      <c r="Q34" s="110"/>
      <c r="R34" s="110"/>
      <c r="S34" s="110"/>
      <c r="T34" s="110"/>
      <c r="U34" s="110"/>
      <c r="V34" s="110"/>
      <c r="W34" s="110"/>
    </row>
    <row r="35" ht="22.5" customHeight="1" spans="1:23">
      <c r="A35" s="32" t="s">
        <v>72</v>
      </c>
      <c r="B35" s="32" t="s">
        <v>255</v>
      </c>
      <c r="C35" s="32" t="s">
        <v>256</v>
      </c>
      <c r="D35" s="32" t="s">
        <v>91</v>
      </c>
      <c r="E35" s="32" t="s">
        <v>167</v>
      </c>
      <c r="F35" s="32" t="s">
        <v>257</v>
      </c>
      <c r="G35" s="32" t="s">
        <v>258</v>
      </c>
      <c r="H35" s="110">
        <v>1947240</v>
      </c>
      <c r="I35" s="110">
        <v>1947240</v>
      </c>
      <c r="J35" s="24"/>
      <c r="K35" s="24"/>
      <c r="L35" s="110">
        <v>1947240</v>
      </c>
      <c r="M35" s="24"/>
      <c r="N35" s="149"/>
      <c r="O35" s="149"/>
      <c r="P35" s="149"/>
      <c r="Q35" s="110"/>
      <c r="R35" s="110"/>
      <c r="S35" s="110"/>
      <c r="T35" s="110"/>
      <c r="U35" s="110"/>
      <c r="V35" s="110"/>
      <c r="W35" s="110"/>
    </row>
    <row r="36" ht="22.5" customHeight="1" spans="1:23">
      <c r="A36" s="32" t="s">
        <v>72</v>
      </c>
      <c r="B36" s="32" t="s">
        <v>259</v>
      </c>
      <c r="C36" s="32" t="s">
        <v>260</v>
      </c>
      <c r="D36" s="32" t="s">
        <v>91</v>
      </c>
      <c r="E36" s="32" t="s">
        <v>167</v>
      </c>
      <c r="F36" s="32" t="s">
        <v>213</v>
      </c>
      <c r="G36" s="32" t="s">
        <v>214</v>
      </c>
      <c r="H36" s="110">
        <v>1780680</v>
      </c>
      <c r="I36" s="110">
        <v>1780680</v>
      </c>
      <c r="J36" s="24"/>
      <c r="K36" s="24"/>
      <c r="L36" s="110">
        <v>1780680</v>
      </c>
      <c r="M36" s="24"/>
      <c r="N36" s="149"/>
      <c r="O36" s="149"/>
      <c r="P36" s="149"/>
      <c r="Q36" s="110"/>
      <c r="R36" s="110"/>
      <c r="S36" s="110"/>
      <c r="T36" s="110"/>
      <c r="U36" s="110"/>
      <c r="V36" s="110"/>
      <c r="W36" s="110"/>
    </row>
    <row r="37" ht="22.5" customHeight="1" spans="1:23">
      <c r="A37" s="33" t="s">
        <v>114</v>
      </c>
      <c r="B37" s="159"/>
      <c r="C37" s="159"/>
      <c r="D37" s="159"/>
      <c r="E37" s="159"/>
      <c r="F37" s="159"/>
      <c r="G37" s="160"/>
      <c r="H37" s="110">
        <v>69353195.49</v>
      </c>
      <c r="I37" s="110">
        <v>69353195.49</v>
      </c>
      <c r="J37" s="110"/>
      <c r="K37" s="163"/>
      <c r="L37" s="110">
        <v>69353195.49</v>
      </c>
      <c r="M37" s="163"/>
      <c r="N37" s="149"/>
      <c r="O37" s="149"/>
      <c r="P37" s="149"/>
      <c r="Q37" s="110"/>
      <c r="R37" s="110"/>
      <c r="S37" s="110"/>
      <c r="T37" s="110"/>
      <c r="U37" s="110"/>
      <c r="V37" s="110"/>
      <c r="W37" s="110"/>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workbookViewId="0">
      <selection activeCell="A1" sqref="A1"/>
    </sheetView>
  </sheetViews>
  <sheetFormatPr defaultColWidth="10.7" defaultRowHeight="14.25" customHeight="1"/>
  <cols>
    <col min="1" max="1" width="14.575" customWidth="1"/>
    <col min="2" max="2" width="15.7" customWidth="1"/>
    <col min="3" max="3" width="38.2833333333333" customWidth="1"/>
    <col min="4" max="4" width="27.85" customWidth="1"/>
    <col min="5" max="5" width="13" customWidth="1"/>
    <col min="6" max="6" width="20.7166666666667" customWidth="1"/>
    <col min="7" max="7" width="11.575" customWidth="1"/>
    <col min="8" max="8" width="20.7166666666667" customWidth="1"/>
    <col min="9" max="21" width="22.2833333333333" customWidth="1"/>
    <col min="22" max="23" width="22.575" customWidth="1"/>
  </cols>
  <sheetData>
    <row r="1" ht="13.5" customHeight="1" spans="2:23">
      <c r="B1" s="142"/>
      <c r="E1" s="1"/>
      <c r="F1" s="1"/>
      <c r="G1" s="1"/>
      <c r="H1" s="1"/>
      <c r="I1" s="2"/>
      <c r="J1" s="2"/>
      <c r="K1" s="2"/>
      <c r="L1" s="2"/>
      <c r="M1" s="2"/>
      <c r="N1" s="2"/>
      <c r="O1" s="2"/>
      <c r="P1" s="2"/>
      <c r="Q1" s="2"/>
      <c r="U1" s="142"/>
      <c r="W1" s="38" t="s">
        <v>261</v>
      </c>
    </row>
    <row r="2" ht="41.25" customHeight="1" spans="1:23">
      <c r="A2" s="4" t="s">
        <v>262</v>
      </c>
      <c r="B2" s="5"/>
      <c r="C2" s="5"/>
      <c r="D2" s="5"/>
      <c r="E2" s="5"/>
      <c r="F2" s="5"/>
      <c r="G2" s="5"/>
      <c r="H2" s="5"/>
      <c r="I2" s="5"/>
      <c r="J2" s="5"/>
      <c r="K2" s="5"/>
      <c r="L2" s="5"/>
      <c r="M2" s="5"/>
      <c r="N2" s="5"/>
      <c r="O2" s="5"/>
      <c r="P2" s="5"/>
      <c r="Q2" s="5"/>
      <c r="R2" s="5"/>
      <c r="S2" s="5"/>
      <c r="T2" s="5"/>
      <c r="U2" s="5"/>
      <c r="V2" s="5"/>
      <c r="W2" s="5"/>
    </row>
    <row r="3" ht="19.5" customHeight="1" spans="1:23">
      <c r="A3" s="6" t="str">
        <f>"单位名称："&amp;"维西傈僳族自治县公安局"</f>
        <v>单位名称：维西傈僳族自治县公安局</v>
      </c>
      <c r="B3" s="7"/>
      <c r="C3" s="7"/>
      <c r="D3" s="7"/>
      <c r="E3" s="7"/>
      <c r="F3" s="7"/>
      <c r="G3" s="7"/>
      <c r="H3" s="7"/>
      <c r="I3" s="8"/>
      <c r="J3" s="8"/>
      <c r="K3" s="8"/>
      <c r="L3" s="8"/>
      <c r="M3" s="8"/>
      <c r="N3" s="8"/>
      <c r="O3" s="8"/>
      <c r="P3" s="8"/>
      <c r="Q3" s="8"/>
      <c r="U3" s="142"/>
      <c r="W3" s="116" t="s">
        <v>184</v>
      </c>
    </row>
    <row r="4" ht="21.75" customHeight="1" spans="1:23">
      <c r="A4" s="10" t="s">
        <v>263</v>
      </c>
      <c r="B4" s="11" t="s">
        <v>194</v>
      </c>
      <c r="C4" s="10" t="s">
        <v>195</v>
      </c>
      <c r="D4" s="10" t="s">
        <v>264</v>
      </c>
      <c r="E4" s="11" t="s">
        <v>196</v>
      </c>
      <c r="F4" s="11" t="s">
        <v>197</v>
      </c>
      <c r="G4" s="11" t="s">
        <v>198</v>
      </c>
      <c r="H4" s="11" t="s">
        <v>199</v>
      </c>
      <c r="I4" s="28" t="s">
        <v>57</v>
      </c>
      <c r="J4" s="12" t="s">
        <v>265</v>
      </c>
      <c r="K4" s="13"/>
      <c r="L4" s="13"/>
      <c r="M4" s="14"/>
      <c r="N4" s="12" t="s">
        <v>201</v>
      </c>
      <c r="O4" s="13"/>
      <c r="P4" s="14"/>
      <c r="Q4" s="11" t="s">
        <v>63</v>
      </c>
      <c r="R4" s="12" t="s">
        <v>80</v>
      </c>
      <c r="S4" s="13"/>
      <c r="T4" s="13"/>
      <c r="U4" s="13"/>
      <c r="V4" s="13"/>
      <c r="W4" s="14"/>
    </row>
    <row r="5" ht="21.75" customHeight="1" spans="1:23">
      <c r="A5" s="15"/>
      <c r="B5" s="29"/>
      <c r="C5" s="15"/>
      <c r="D5" s="15"/>
      <c r="E5" s="16"/>
      <c r="F5" s="16"/>
      <c r="G5" s="16"/>
      <c r="H5" s="16"/>
      <c r="I5" s="29"/>
      <c r="J5" s="146" t="s">
        <v>60</v>
      </c>
      <c r="K5" s="147"/>
      <c r="L5" s="11" t="s">
        <v>61</v>
      </c>
      <c r="M5" s="11" t="s">
        <v>62</v>
      </c>
      <c r="N5" s="11" t="s">
        <v>60</v>
      </c>
      <c r="O5" s="11" t="s">
        <v>61</v>
      </c>
      <c r="P5" s="11" t="s">
        <v>62</v>
      </c>
      <c r="Q5" s="16"/>
      <c r="R5" s="11" t="s">
        <v>59</v>
      </c>
      <c r="S5" s="10" t="s">
        <v>66</v>
      </c>
      <c r="T5" s="10" t="s">
        <v>207</v>
      </c>
      <c r="U5" s="10" t="s">
        <v>68</v>
      </c>
      <c r="V5" s="10" t="s">
        <v>69</v>
      </c>
      <c r="W5" s="10" t="s">
        <v>70</v>
      </c>
    </row>
    <row r="6" ht="21" customHeight="1" spans="1:23">
      <c r="A6" s="29"/>
      <c r="B6" s="29"/>
      <c r="C6" s="29"/>
      <c r="D6" s="29"/>
      <c r="E6" s="29"/>
      <c r="F6" s="29"/>
      <c r="G6" s="29"/>
      <c r="H6" s="29"/>
      <c r="I6" s="29"/>
      <c r="J6" s="148" t="s">
        <v>59</v>
      </c>
      <c r="K6" s="111"/>
      <c r="L6" s="29"/>
      <c r="M6" s="29"/>
      <c r="N6" s="29"/>
      <c r="O6" s="29"/>
      <c r="P6" s="29"/>
      <c r="Q6" s="29"/>
      <c r="R6" s="29"/>
      <c r="S6" s="151"/>
      <c r="T6" s="151"/>
      <c r="U6" s="151"/>
      <c r="V6" s="151"/>
      <c r="W6" s="151"/>
    </row>
    <row r="7" ht="39.75" customHeight="1" spans="1:23">
      <c r="A7" s="17"/>
      <c r="B7" s="30"/>
      <c r="C7" s="17"/>
      <c r="D7" s="17"/>
      <c r="E7" s="18"/>
      <c r="F7" s="18"/>
      <c r="G7" s="18"/>
      <c r="H7" s="18"/>
      <c r="I7" s="30"/>
      <c r="J7" s="46" t="s">
        <v>59</v>
      </c>
      <c r="K7" s="46" t="s">
        <v>266</v>
      </c>
      <c r="L7" s="18"/>
      <c r="M7" s="18"/>
      <c r="N7" s="18"/>
      <c r="O7" s="18"/>
      <c r="P7" s="18"/>
      <c r="Q7" s="18"/>
      <c r="R7" s="18"/>
      <c r="S7" s="18"/>
      <c r="T7" s="18"/>
      <c r="U7" s="30"/>
      <c r="V7" s="18"/>
      <c r="W7" s="18"/>
    </row>
    <row r="8" ht="19.5" customHeight="1" spans="1:23">
      <c r="A8" s="143">
        <v>1</v>
      </c>
      <c r="B8" s="143">
        <v>2</v>
      </c>
      <c r="C8" s="143">
        <v>3</v>
      </c>
      <c r="D8" s="143">
        <v>4</v>
      </c>
      <c r="E8" s="143">
        <v>5</v>
      </c>
      <c r="F8" s="143">
        <v>6</v>
      </c>
      <c r="G8" s="143">
        <v>7</v>
      </c>
      <c r="H8" s="143">
        <v>8</v>
      </c>
      <c r="I8" s="143">
        <v>9</v>
      </c>
      <c r="J8" s="143">
        <v>10</v>
      </c>
      <c r="K8" s="143">
        <v>11</v>
      </c>
      <c r="L8" s="143">
        <v>12</v>
      </c>
      <c r="M8" s="143">
        <v>13</v>
      </c>
      <c r="N8" s="143">
        <v>14</v>
      </c>
      <c r="O8" s="143">
        <v>15</v>
      </c>
      <c r="P8" s="143">
        <v>16</v>
      </c>
      <c r="Q8" s="143">
        <v>17</v>
      </c>
      <c r="R8" s="143">
        <v>18</v>
      </c>
      <c r="S8" s="143">
        <v>19</v>
      </c>
      <c r="T8" s="143">
        <v>20</v>
      </c>
      <c r="U8" s="143">
        <v>21</v>
      </c>
      <c r="V8" s="143">
        <v>22</v>
      </c>
      <c r="W8" s="143">
        <v>23</v>
      </c>
    </row>
    <row r="9" ht="22.5" customHeight="1" spans="1:23">
      <c r="A9" s="144" t="s">
        <v>267</v>
      </c>
      <c r="B9" s="144"/>
      <c r="C9" s="144"/>
      <c r="D9" s="145"/>
      <c r="E9" s="145"/>
      <c r="F9" s="145"/>
      <c r="G9" s="145"/>
      <c r="H9" s="145"/>
      <c r="I9" s="23">
        <v>160000</v>
      </c>
      <c r="J9" s="23">
        <v>160000</v>
      </c>
      <c r="K9" s="23">
        <v>160000</v>
      </c>
      <c r="L9" s="23"/>
      <c r="M9" s="23"/>
      <c r="N9" s="149"/>
      <c r="O9" s="149"/>
      <c r="P9" s="149"/>
      <c r="Q9" s="23"/>
      <c r="R9" s="23"/>
      <c r="S9" s="23"/>
      <c r="T9" s="23"/>
      <c r="U9" s="110"/>
      <c r="V9" s="23"/>
      <c r="W9" s="23"/>
    </row>
    <row r="10" ht="22.5" customHeight="1" spans="1:23">
      <c r="A10" s="145" t="s">
        <v>268</v>
      </c>
      <c r="B10" s="145" t="s">
        <v>269</v>
      </c>
      <c r="C10" s="21" t="s">
        <v>267</v>
      </c>
      <c r="D10" s="145" t="s">
        <v>72</v>
      </c>
      <c r="E10" s="145" t="s">
        <v>91</v>
      </c>
      <c r="F10" s="145" t="s">
        <v>167</v>
      </c>
      <c r="G10" s="145" t="s">
        <v>239</v>
      </c>
      <c r="H10" s="145" t="s">
        <v>240</v>
      </c>
      <c r="I10" s="23">
        <v>160000</v>
      </c>
      <c r="J10" s="23">
        <v>160000</v>
      </c>
      <c r="K10" s="23">
        <v>160000</v>
      </c>
      <c r="L10" s="23"/>
      <c r="M10" s="23"/>
      <c r="N10" s="149"/>
      <c r="O10" s="149"/>
      <c r="P10" s="149"/>
      <c r="Q10" s="23"/>
      <c r="R10" s="23"/>
      <c r="S10" s="23"/>
      <c r="T10" s="23"/>
      <c r="U10" s="110"/>
      <c r="V10" s="23"/>
      <c r="W10" s="23"/>
    </row>
    <row r="11" ht="22.5" customHeight="1" spans="1:23">
      <c r="A11" s="144" t="s">
        <v>270</v>
      </c>
      <c r="B11" s="24"/>
      <c r="C11" s="24"/>
      <c r="D11" s="24"/>
      <c r="E11" s="24"/>
      <c r="F11" s="24"/>
      <c r="G11" s="24"/>
      <c r="H11" s="24"/>
      <c r="I11" s="23">
        <v>2300000</v>
      </c>
      <c r="J11" s="23">
        <v>2300000</v>
      </c>
      <c r="K11" s="23">
        <v>2300000</v>
      </c>
      <c r="L11" s="23"/>
      <c r="M11" s="23"/>
      <c r="N11" s="149"/>
      <c r="O11" s="149"/>
      <c r="P11" s="149"/>
      <c r="Q11" s="23"/>
      <c r="R11" s="23"/>
      <c r="S11" s="23"/>
      <c r="T11" s="23"/>
      <c r="U11" s="110"/>
      <c r="V11" s="23"/>
      <c r="W11" s="23"/>
    </row>
    <row r="12" ht="22.5" customHeight="1" spans="1:23">
      <c r="A12" s="145" t="s">
        <v>271</v>
      </c>
      <c r="B12" s="145" t="s">
        <v>272</v>
      </c>
      <c r="C12" s="21" t="s">
        <v>270</v>
      </c>
      <c r="D12" s="145" t="s">
        <v>72</v>
      </c>
      <c r="E12" s="145" t="s">
        <v>93</v>
      </c>
      <c r="F12" s="145" t="s">
        <v>169</v>
      </c>
      <c r="G12" s="145" t="s">
        <v>241</v>
      </c>
      <c r="H12" s="145" t="s">
        <v>242</v>
      </c>
      <c r="I12" s="23">
        <v>70000</v>
      </c>
      <c r="J12" s="23">
        <v>70000</v>
      </c>
      <c r="K12" s="23">
        <v>70000</v>
      </c>
      <c r="L12" s="23"/>
      <c r="M12" s="23"/>
      <c r="N12" s="149"/>
      <c r="O12" s="149"/>
      <c r="P12" s="149"/>
      <c r="Q12" s="23"/>
      <c r="R12" s="23"/>
      <c r="S12" s="23"/>
      <c r="T12" s="23"/>
      <c r="U12" s="110"/>
      <c r="V12" s="23"/>
      <c r="W12" s="23"/>
    </row>
    <row r="13" ht="22.5" customHeight="1" spans="1:23">
      <c r="A13" s="145" t="s">
        <v>271</v>
      </c>
      <c r="B13" s="145" t="s">
        <v>272</v>
      </c>
      <c r="C13" s="21" t="s">
        <v>270</v>
      </c>
      <c r="D13" s="145" t="s">
        <v>72</v>
      </c>
      <c r="E13" s="145" t="s">
        <v>93</v>
      </c>
      <c r="F13" s="145" t="s">
        <v>169</v>
      </c>
      <c r="G13" s="145" t="s">
        <v>237</v>
      </c>
      <c r="H13" s="145" t="s">
        <v>238</v>
      </c>
      <c r="I13" s="23">
        <v>2230000</v>
      </c>
      <c r="J13" s="23">
        <v>2230000</v>
      </c>
      <c r="K13" s="23">
        <v>2230000</v>
      </c>
      <c r="L13" s="23"/>
      <c r="M13" s="23"/>
      <c r="N13" s="149"/>
      <c r="O13" s="149"/>
      <c r="P13" s="149"/>
      <c r="Q13" s="23"/>
      <c r="R13" s="23"/>
      <c r="S13" s="23"/>
      <c r="T13" s="23"/>
      <c r="U13" s="110"/>
      <c r="V13" s="23"/>
      <c r="W13" s="23"/>
    </row>
    <row r="14" ht="22.5" customHeight="1" spans="1:23">
      <c r="A14" s="144" t="s">
        <v>273</v>
      </c>
      <c r="B14" s="24"/>
      <c r="C14" s="24"/>
      <c r="D14" s="24"/>
      <c r="E14" s="24"/>
      <c r="F14" s="24"/>
      <c r="G14" s="24"/>
      <c r="H14" s="24"/>
      <c r="I14" s="23">
        <v>500000</v>
      </c>
      <c r="J14" s="23">
        <v>500000</v>
      </c>
      <c r="K14" s="23">
        <v>500000</v>
      </c>
      <c r="L14" s="23"/>
      <c r="M14" s="23"/>
      <c r="N14" s="149"/>
      <c r="O14" s="149"/>
      <c r="P14" s="149"/>
      <c r="Q14" s="23"/>
      <c r="R14" s="23"/>
      <c r="S14" s="23"/>
      <c r="T14" s="23"/>
      <c r="U14" s="110"/>
      <c r="V14" s="23"/>
      <c r="W14" s="23"/>
    </row>
    <row r="15" ht="22.5" customHeight="1" spans="1:23">
      <c r="A15" s="145" t="s">
        <v>271</v>
      </c>
      <c r="B15" s="145" t="s">
        <v>274</v>
      </c>
      <c r="C15" s="21" t="s">
        <v>273</v>
      </c>
      <c r="D15" s="145" t="s">
        <v>72</v>
      </c>
      <c r="E15" s="145" t="s">
        <v>94</v>
      </c>
      <c r="F15" s="145" t="s">
        <v>170</v>
      </c>
      <c r="G15" s="145" t="s">
        <v>245</v>
      </c>
      <c r="H15" s="145" t="s">
        <v>246</v>
      </c>
      <c r="I15" s="23">
        <v>20000</v>
      </c>
      <c r="J15" s="23">
        <v>20000</v>
      </c>
      <c r="K15" s="23">
        <v>20000</v>
      </c>
      <c r="L15" s="23"/>
      <c r="M15" s="23"/>
      <c r="N15" s="149"/>
      <c r="O15" s="149"/>
      <c r="P15" s="149"/>
      <c r="Q15" s="23"/>
      <c r="R15" s="23"/>
      <c r="S15" s="23"/>
      <c r="T15" s="23"/>
      <c r="U15" s="110"/>
      <c r="V15" s="23"/>
      <c r="W15" s="23"/>
    </row>
    <row r="16" ht="22.5" customHeight="1" spans="1:23">
      <c r="A16" s="145" t="s">
        <v>271</v>
      </c>
      <c r="B16" s="145" t="s">
        <v>274</v>
      </c>
      <c r="C16" s="21" t="s">
        <v>273</v>
      </c>
      <c r="D16" s="145" t="s">
        <v>72</v>
      </c>
      <c r="E16" s="145" t="s">
        <v>94</v>
      </c>
      <c r="F16" s="145" t="s">
        <v>170</v>
      </c>
      <c r="G16" s="145" t="s">
        <v>275</v>
      </c>
      <c r="H16" s="145" t="s">
        <v>276</v>
      </c>
      <c r="I16" s="23">
        <v>300000</v>
      </c>
      <c r="J16" s="23">
        <v>300000</v>
      </c>
      <c r="K16" s="23">
        <v>300000</v>
      </c>
      <c r="L16" s="23"/>
      <c r="M16" s="23"/>
      <c r="N16" s="149"/>
      <c r="O16" s="149"/>
      <c r="P16" s="149"/>
      <c r="Q16" s="23"/>
      <c r="R16" s="23"/>
      <c r="S16" s="23"/>
      <c r="T16" s="23"/>
      <c r="U16" s="110"/>
      <c r="V16" s="23"/>
      <c r="W16" s="23"/>
    </row>
    <row r="17" ht="22.5" customHeight="1" spans="1:23">
      <c r="A17" s="145" t="s">
        <v>271</v>
      </c>
      <c r="B17" s="145" t="s">
        <v>274</v>
      </c>
      <c r="C17" s="21" t="s">
        <v>273</v>
      </c>
      <c r="D17" s="145" t="s">
        <v>72</v>
      </c>
      <c r="E17" s="145" t="s">
        <v>94</v>
      </c>
      <c r="F17" s="145" t="s">
        <v>170</v>
      </c>
      <c r="G17" s="145" t="s">
        <v>277</v>
      </c>
      <c r="H17" s="145" t="s">
        <v>278</v>
      </c>
      <c r="I17" s="23">
        <v>180000</v>
      </c>
      <c r="J17" s="23">
        <v>180000</v>
      </c>
      <c r="K17" s="23">
        <v>180000</v>
      </c>
      <c r="L17" s="23"/>
      <c r="M17" s="23"/>
      <c r="N17" s="149"/>
      <c r="O17" s="149"/>
      <c r="P17" s="149"/>
      <c r="Q17" s="23"/>
      <c r="R17" s="23"/>
      <c r="S17" s="23"/>
      <c r="T17" s="23"/>
      <c r="U17" s="110"/>
      <c r="V17" s="23"/>
      <c r="W17" s="23"/>
    </row>
    <row r="18" ht="22.5" customHeight="1" spans="1:23">
      <c r="A18" s="144" t="s">
        <v>279</v>
      </c>
      <c r="B18" s="24"/>
      <c r="C18" s="24"/>
      <c r="D18" s="24"/>
      <c r="E18" s="24"/>
      <c r="F18" s="24"/>
      <c r="G18" s="24"/>
      <c r="H18" s="24"/>
      <c r="I18" s="23">
        <v>300000</v>
      </c>
      <c r="J18" s="23">
        <v>300000</v>
      </c>
      <c r="K18" s="23">
        <v>300000</v>
      </c>
      <c r="L18" s="23"/>
      <c r="M18" s="23"/>
      <c r="N18" s="149"/>
      <c r="O18" s="149"/>
      <c r="P18" s="149"/>
      <c r="Q18" s="23"/>
      <c r="R18" s="23"/>
      <c r="S18" s="23"/>
      <c r="T18" s="23"/>
      <c r="U18" s="110"/>
      <c r="V18" s="23"/>
      <c r="W18" s="23"/>
    </row>
    <row r="19" ht="22.5" customHeight="1" spans="1:23">
      <c r="A19" s="145" t="s">
        <v>271</v>
      </c>
      <c r="B19" s="145" t="s">
        <v>280</v>
      </c>
      <c r="C19" s="21" t="s">
        <v>279</v>
      </c>
      <c r="D19" s="145" t="s">
        <v>72</v>
      </c>
      <c r="E19" s="145" t="s">
        <v>93</v>
      </c>
      <c r="F19" s="145" t="s">
        <v>169</v>
      </c>
      <c r="G19" s="145" t="s">
        <v>237</v>
      </c>
      <c r="H19" s="145" t="s">
        <v>238</v>
      </c>
      <c r="I19" s="23">
        <v>300000</v>
      </c>
      <c r="J19" s="23">
        <v>300000</v>
      </c>
      <c r="K19" s="23">
        <v>300000</v>
      </c>
      <c r="L19" s="23"/>
      <c r="M19" s="23"/>
      <c r="N19" s="149"/>
      <c r="O19" s="149"/>
      <c r="P19" s="149"/>
      <c r="Q19" s="23"/>
      <c r="R19" s="23"/>
      <c r="S19" s="23"/>
      <c r="T19" s="23"/>
      <c r="U19" s="110"/>
      <c r="V19" s="23"/>
      <c r="W19" s="23"/>
    </row>
    <row r="20" ht="22.5" customHeight="1" spans="1:23">
      <c r="A20" s="144" t="s">
        <v>281</v>
      </c>
      <c r="B20" s="24"/>
      <c r="C20" s="24"/>
      <c r="D20" s="24"/>
      <c r="E20" s="24"/>
      <c r="F20" s="24"/>
      <c r="G20" s="24"/>
      <c r="H20" s="24"/>
      <c r="I20" s="23">
        <v>100000</v>
      </c>
      <c r="J20" s="23">
        <v>100000</v>
      </c>
      <c r="K20" s="23">
        <v>100000</v>
      </c>
      <c r="L20" s="23"/>
      <c r="M20" s="23"/>
      <c r="N20" s="149"/>
      <c r="O20" s="149"/>
      <c r="P20" s="149"/>
      <c r="Q20" s="23"/>
      <c r="R20" s="23"/>
      <c r="S20" s="23"/>
      <c r="T20" s="23"/>
      <c r="U20" s="110"/>
      <c r="V20" s="23"/>
      <c r="W20" s="23"/>
    </row>
    <row r="21" ht="22.5" customHeight="1" spans="1:23">
      <c r="A21" s="145" t="s">
        <v>268</v>
      </c>
      <c r="B21" s="145" t="s">
        <v>282</v>
      </c>
      <c r="C21" s="21" t="s">
        <v>281</v>
      </c>
      <c r="D21" s="145" t="s">
        <v>72</v>
      </c>
      <c r="E21" s="145" t="s">
        <v>94</v>
      </c>
      <c r="F21" s="145" t="s">
        <v>170</v>
      </c>
      <c r="G21" s="145" t="s">
        <v>237</v>
      </c>
      <c r="H21" s="145" t="s">
        <v>238</v>
      </c>
      <c r="I21" s="23">
        <v>100000</v>
      </c>
      <c r="J21" s="23">
        <v>100000</v>
      </c>
      <c r="K21" s="23">
        <v>100000</v>
      </c>
      <c r="L21" s="23"/>
      <c r="M21" s="23"/>
      <c r="N21" s="149"/>
      <c r="O21" s="149"/>
      <c r="P21" s="149"/>
      <c r="Q21" s="23"/>
      <c r="R21" s="23"/>
      <c r="S21" s="23"/>
      <c r="T21" s="23"/>
      <c r="U21" s="110"/>
      <c r="V21" s="23"/>
      <c r="W21" s="23"/>
    </row>
    <row r="22" ht="22.5" customHeight="1" spans="1:23">
      <c r="A22" s="144" t="s">
        <v>283</v>
      </c>
      <c r="B22" s="24"/>
      <c r="C22" s="24"/>
      <c r="D22" s="24"/>
      <c r="E22" s="24"/>
      <c r="F22" s="24"/>
      <c r="G22" s="24"/>
      <c r="H22" s="24"/>
      <c r="I22" s="23">
        <v>585000</v>
      </c>
      <c r="J22" s="23">
        <v>585000</v>
      </c>
      <c r="K22" s="23">
        <v>585000</v>
      </c>
      <c r="L22" s="23"/>
      <c r="M22" s="23"/>
      <c r="N22" s="149"/>
      <c r="O22" s="149"/>
      <c r="P22" s="149"/>
      <c r="Q22" s="23"/>
      <c r="R22" s="23"/>
      <c r="S22" s="23"/>
      <c r="T22" s="23"/>
      <c r="U22" s="110"/>
      <c r="V22" s="23"/>
      <c r="W22" s="23"/>
    </row>
    <row r="23" ht="22.5" customHeight="1" spans="1:23">
      <c r="A23" s="145" t="s">
        <v>268</v>
      </c>
      <c r="B23" s="145" t="s">
        <v>284</v>
      </c>
      <c r="C23" s="21" t="s">
        <v>283</v>
      </c>
      <c r="D23" s="145" t="s">
        <v>72</v>
      </c>
      <c r="E23" s="145" t="s">
        <v>91</v>
      </c>
      <c r="F23" s="145" t="s">
        <v>167</v>
      </c>
      <c r="G23" s="145" t="s">
        <v>245</v>
      </c>
      <c r="H23" s="145" t="s">
        <v>246</v>
      </c>
      <c r="I23" s="23">
        <v>585000</v>
      </c>
      <c r="J23" s="23">
        <v>585000</v>
      </c>
      <c r="K23" s="23">
        <v>585000</v>
      </c>
      <c r="L23" s="23"/>
      <c r="M23" s="23"/>
      <c r="N23" s="149"/>
      <c r="O23" s="149"/>
      <c r="P23" s="149"/>
      <c r="Q23" s="23"/>
      <c r="R23" s="23"/>
      <c r="S23" s="23"/>
      <c r="T23" s="23"/>
      <c r="U23" s="110"/>
      <c r="V23" s="23"/>
      <c r="W23" s="23"/>
    </row>
    <row r="24" ht="22.5" customHeight="1" spans="1:23">
      <c r="A24" s="144" t="s">
        <v>285</v>
      </c>
      <c r="B24" s="24"/>
      <c r="C24" s="24"/>
      <c r="D24" s="24"/>
      <c r="E24" s="24"/>
      <c r="F24" s="24"/>
      <c r="G24" s="24"/>
      <c r="H24" s="24"/>
      <c r="I24" s="23">
        <v>180000</v>
      </c>
      <c r="J24" s="23">
        <v>180000</v>
      </c>
      <c r="K24" s="23">
        <v>180000</v>
      </c>
      <c r="L24" s="23"/>
      <c r="M24" s="23"/>
      <c r="N24" s="149"/>
      <c r="O24" s="149"/>
      <c r="P24" s="149"/>
      <c r="Q24" s="23"/>
      <c r="R24" s="23"/>
      <c r="S24" s="23"/>
      <c r="T24" s="23"/>
      <c r="U24" s="110"/>
      <c r="V24" s="23"/>
      <c r="W24" s="23"/>
    </row>
    <row r="25" ht="22.5" customHeight="1" spans="1:23">
      <c r="A25" s="145" t="s">
        <v>271</v>
      </c>
      <c r="B25" s="145" t="s">
        <v>286</v>
      </c>
      <c r="C25" s="21" t="s">
        <v>285</v>
      </c>
      <c r="D25" s="145" t="s">
        <v>72</v>
      </c>
      <c r="E25" s="145" t="s">
        <v>91</v>
      </c>
      <c r="F25" s="145" t="s">
        <v>167</v>
      </c>
      <c r="G25" s="145" t="s">
        <v>245</v>
      </c>
      <c r="H25" s="145" t="s">
        <v>246</v>
      </c>
      <c r="I25" s="23">
        <v>40000</v>
      </c>
      <c r="J25" s="23">
        <v>40000</v>
      </c>
      <c r="K25" s="23">
        <v>40000</v>
      </c>
      <c r="L25" s="23"/>
      <c r="M25" s="23"/>
      <c r="N25" s="149"/>
      <c r="O25" s="149"/>
      <c r="P25" s="149"/>
      <c r="Q25" s="23"/>
      <c r="R25" s="23"/>
      <c r="S25" s="23"/>
      <c r="T25" s="23"/>
      <c r="U25" s="110"/>
      <c r="V25" s="23"/>
      <c r="W25" s="23"/>
    </row>
    <row r="26" ht="22.5" customHeight="1" spans="1:23">
      <c r="A26" s="145" t="s">
        <v>271</v>
      </c>
      <c r="B26" s="145" t="s">
        <v>286</v>
      </c>
      <c r="C26" s="21" t="s">
        <v>285</v>
      </c>
      <c r="D26" s="145" t="s">
        <v>72</v>
      </c>
      <c r="E26" s="145" t="s">
        <v>95</v>
      </c>
      <c r="F26" s="145" t="s">
        <v>171</v>
      </c>
      <c r="G26" s="145" t="s">
        <v>245</v>
      </c>
      <c r="H26" s="145" t="s">
        <v>246</v>
      </c>
      <c r="I26" s="23">
        <v>140000</v>
      </c>
      <c r="J26" s="23">
        <v>140000</v>
      </c>
      <c r="K26" s="23">
        <v>140000</v>
      </c>
      <c r="L26" s="23"/>
      <c r="M26" s="23"/>
      <c r="N26" s="149"/>
      <c r="O26" s="149"/>
      <c r="P26" s="149"/>
      <c r="Q26" s="23"/>
      <c r="R26" s="23"/>
      <c r="S26" s="23"/>
      <c r="T26" s="23"/>
      <c r="U26" s="110"/>
      <c r="V26" s="23"/>
      <c r="W26" s="23"/>
    </row>
    <row r="27" ht="22.5" customHeight="1" spans="1:23">
      <c r="A27" s="144" t="s">
        <v>287</v>
      </c>
      <c r="B27" s="24"/>
      <c r="C27" s="24"/>
      <c r="D27" s="24"/>
      <c r="E27" s="24"/>
      <c r="F27" s="24"/>
      <c r="G27" s="24"/>
      <c r="H27" s="24"/>
      <c r="I27" s="23">
        <v>303240</v>
      </c>
      <c r="J27" s="23">
        <v>303240</v>
      </c>
      <c r="K27" s="23">
        <v>303240</v>
      </c>
      <c r="L27" s="23"/>
      <c r="M27" s="23"/>
      <c r="N27" s="149"/>
      <c r="O27" s="149"/>
      <c r="P27" s="149"/>
      <c r="Q27" s="23"/>
      <c r="R27" s="23"/>
      <c r="S27" s="23"/>
      <c r="T27" s="23"/>
      <c r="U27" s="110"/>
      <c r="V27" s="23"/>
      <c r="W27" s="23"/>
    </row>
    <row r="28" ht="22.5" customHeight="1" spans="1:23">
      <c r="A28" s="145" t="s">
        <v>268</v>
      </c>
      <c r="B28" s="145" t="s">
        <v>288</v>
      </c>
      <c r="C28" s="21" t="s">
        <v>287</v>
      </c>
      <c r="D28" s="145" t="s">
        <v>72</v>
      </c>
      <c r="E28" s="145" t="s">
        <v>92</v>
      </c>
      <c r="F28" s="145" t="s">
        <v>168</v>
      </c>
      <c r="G28" s="145" t="s">
        <v>289</v>
      </c>
      <c r="H28" s="145" t="s">
        <v>290</v>
      </c>
      <c r="I28" s="23">
        <v>303240</v>
      </c>
      <c r="J28" s="23">
        <v>303240</v>
      </c>
      <c r="K28" s="23">
        <v>303240</v>
      </c>
      <c r="L28" s="23"/>
      <c r="M28" s="23"/>
      <c r="N28" s="149"/>
      <c r="O28" s="149"/>
      <c r="P28" s="149"/>
      <c r="Q28" s="23"/>
      <c r="R28" s="23"/>
      <c r="S28" s="23"/>
      <c r="T28" s="23"/>
      <c r="U28" s="110"/>
      <c r="V28" s="23"/>
      <c r="W28" s="23"/>
    </row>
    <row r="29" ht="22.5" customHeight="1" spans="1:23">
      <c r="A29" s="144" t="s">
        <v>291</v>
      </c>
      <c r="B29" s="24"/>
      <c r="C29" s="24"/>
      <c r="D29" s="24"/>
      <c r="E29" s="24"/>
      <c r="F29" s="24"/>
      <c r="G29" s="24"/>
      <c r="H29" s="24"/>
      <c r="I29" s="23">
        <v>270000</v>
      </c>
      <c r="J29" s="23">
        <v>270000</v>
      </c>
      <c r="K29" s="23">
        <v>270000</v>
      </c>
      <c r="L29" s="23"/>
      <c r="M29" s="23"/>
      <c r="N29" s="149"/>
      <c r="O29" s="149"/>
      <c r="P29" s="149"/>
      <c r="Q29" s="23"/>
      <c r="R29" s="23"/>
      <c r="S29" s="23"/>
      <c r="T29" s="23"/>
      <c r="U29" s="110"/>
      <c r="V29" s="23"/>
      <c r="W29" s="23"/>
    </row>
    <row r="30" ht="22.5" customHeight="1" spans="1:23">
      <c r="A30" s="145" t="s">
        <v>271</v>
      </c>
      <c r="B30" s="145" t="s">
        <v>292</v>
      </c>
      <c r="C30" s="21" t="s">
        <v>291</v>
      </c>
      <c r="D30" s="145" t="s">
        <v>72</v>
      </c>
      <c r="E30" s="145" t="s">
        <v>89</v>
      </c>
      <c r="F30" s="145" t="s">
        <v>165</v>
      </c>
      <c r="G30" s="145" t="s">
        <v>243</v>
      </c>
      <c r="H30" s="145" t="s">
        <v>244</v>
      </c>
      <c r="I30" s="23">
        <v>20000</v>
      </c>
      <c r="J30" s="23">
        <v>20000</v>
      </c>
      <c r="K30" s="23">
        <v>20000</v>
      </c>
      <c r="L30" s="23"/>
      <c r="M30" s="23"/>
      <c r="N30" s="149"/>
      <c r="O30" s="149"/>
      <c r="P30" s="149"/>
      <c r="Q30" s="23"/>
      <c r="R30" s="23"/>
      <c r="S30" s="23"/>
      <c r="T30" s="23"/>
      <c r="U30" s="110"/>
      <c r="V30" s="23"/>
      <c r="W30" s="23"/>
    </row>
    <row r="31" ht="22.5" customHeight="1" spans="1:23">
      <c r="A31" s="145" t="s">
        <v>271</v>
      </c>
      <c r="B31" s="145" t="s">
        <v>292</v>
      </c>
      <c r="C31" s="21" t="s">
        <v>291</v>
      </c>
      <c r="D31" s="145" t="s">
        <v>72</v>
      </c>
      <c r="E31" s="145" t="s">
        <v>89</v>
      </c>
      <c r="F31" s="145" t="s">
        <v>165</v>
      </c>
      <c r="G31" s="145" t="s">
        <v>241</v>
      </c>
      <c r="H31" s="145" t="s">
        <v>242</v>
      </c>
      <c r="I31" s="23">
        <v>75000</v>
      </c>
      <c r="J31" s="23">
        <v>75000</v>
      </c>
      <c r="K31" s="23">
        <v>75000</v>
      </c>
      <c r="L31" s="23"/>
      <c r="M31" s="23"/>
      <c r="N31" s="149"/>
      <c r="O31" s="149"/>
      <c r="P31" s="149"/>
      <c r="Q31" s="23"/>
      <c r="R31" s="23"/>
      <c r="S31" s="23"/>
      <c r="T31" s="23"/>
      <c r="U31" s="110"/>
      <c r="V31" s="23"/>
      <c r="W31" s="23"/>
    </row>
    <row r="32" ht="22.5" customHeight="1" spans="1:23">
      <c r="A32" s="145" t="s">
        <v>271</v>
      </c>
      <c r="B32" s="145" t="s">
        <v>292</v>
      </c>
      <c r="C32" s="21" t="s">
        <v>291</v>
      </c>
      <c r="D32" s="145" t="s">
        <v>72</v>
      </c>
      <c r="E32" s="145" t="s">
        <v>89</v>
      </c>
      <c r="F32" s="145" t="s">
        <v>165</v>
      </c>
      <c r="G32" s="145" t="s">
        <v>237</v>
      </c>
      <c r="H32" s="145" t="s">
        <v>238</v>
      </c>
      <c r="I32" s="23">
        <v>150000</v>
      </c>
      <c r="J32" s="23">
        <v>150000</v>
      </c>
      <c r="K32" s="23">
        <v>150000</v>
      </c>
      <c r="L32" s="23"/>
      <c r="M32" s="23"/>
      <c r="N32" s="149"/>
      <c r="O32" s="149"/>
      <c r="P32" s="149"/>
      <c r="Q32" s="23"/>
      <c r="R32" s="23"/>
      <c r="S32" s="23"/>
      <c r="T32" s="23"/>
      <c r="U32" s="110"/>
      <c r="V32" s="23"/>
      <c r="W32" s="23"/>
    </row>
    <row r="33" ht="22.5" customHeight="1" spans="1:23">
      <c r="A33" s="145" t="s">
        <v>271</v>
      </c>
      <c r="B33" s="145" t="s">
        <v>292</v>
      </c>
      <c r="C33" s="21" t="s">
        <v>291</v>
      </c>
      <c r="D33" s="145" t="s">
        <v>72</v>
      </c>
      <c r="E33" s="145" t="s">
        <v>89</v>
      </c>
      <c r="F33" s="145" t="s">
        <v>165</v>
      </c>
      <c r="G33" s="145" t="s">
        <v>275</v>
      </c>
      <c r="H33" s="145" t="s">
        <v>276</v>
      </c>
      <c r="I33" s="23">
        <v>10000</v>
      </c>
      <c r="J33" s="23">
        <v>10000</v>
      </c>
      <c r="K33" s="23">
        <v>10000</v>
      </c>
      <c r="L33" s="23"/>
      <c r="M33" s="23"/>
      <c r="N33" s="149"/>
      <c r="O33" s="149"/>
      <c r="P33" s="149"/>
      <c r="Q33" s="23"/>
      <c r="R33" s="23"/>
      <c r="S33" s="23"/>
      <c r="T33" s="23"/>
      <c r="U33" s="110"/>
      <c r="V33" s="23"/>
      <c r="W33" s="23"/>
    </row>
    <row r="34" ht="22.5" customHeight="1" spans="1:23">
      <c r="A34" s="145" t="s">
        <v>271</v>
      </c>
      <c r="B34" s="145" t="s">
        <v>292</v>
      </c>
      <c r="C34" s="21" t="s">
        <v>291</v>
      </c>
      <c r="D34" s="145" t="s">
        <v>72</v>
      </c>
      <c r="E34" s="145" t="s">
        <v>89</v>
      </c>
      <c r="F34" s="145" t="s">
        <v>165</v>
      </c>
      <c r="G34" s="145" t="s">
        <v>293</v>
      </c>
      <c r="H34" s="145" t="s">
        <v>294</v>
      </c>
      <c r="I34" s="23">
        <v>15000</v>
      </c>
      <c r="J34" s="23">
        <v>15000</v>
      </c>
      <c r="K34" s="23">
        <v>15000</v>
      </c>
      <c r="L34" s="23"/>
      <c r="M34" s="23"/>
      <c r="N34" s="149"/>
      <c r="O34" s="149"/>
      <c r="P34" s="149"/>
      <c r="Q34" s="23"/>
      <c r="R34" s="23"/>
      <c r="S34" s="23"/>
      <c r="T34" s="23"/>
      <c r="U34" s="110"/>
      <c r="V34" s="23"/>
      <c r="W34" s="23"/>
    </row>
    <row r="35" ht="22.5" customHeight="1" spans="1:23">
      <c r="A35" s="144" t="s">
        <v>295</v>
      </c>
      <c r="B35" s="24"/>
      <c r="C35" s="24"/>
      <c r="D35" s="24"/>
      <c r="E35" s="24"/>
      <c r="F35" s="24"/>
      <c r="G35" s="24"/>
      <c r="H35" s="24"/>
      <c r="I35" s="23">
        <v>30000</v>
      </c>
      <c r="J35" s="23">
        <v>30000</v>
      </c>
      <c r="K35" s="23">
        <v>30000</v>
      </c>
      <c r="L35" s="23"/>
      <c r="M35" s="23"/>
      <c r="N35" s="149"/>
      <c r="O35" s="149"/>
      <c r="P35" s="149"/>
      <c r="Q35" s="23"/>
      <c r="R35" s="23"/>
      <c r="S35" s="23"/>
      <c r="T35" s="23"/>
      <c r="U35" s="110"/>
      <c r="V35" s="23"/>
      <c r="W35" s="23"/>
    </row>
    <row r="36" ht="22.5" customHeight="1" spans="1:23">
      <c r="A36" s="145" t="s">
        <v>271</v>
      </c>
      <c r="B36" s="145" t="s">
        <v>296</v>
      </c>
      <c r="C36" s="21" t="s">
        <v>295</v>
      </c>
      <c r="D36" s="145" t="s">
        <v>72</v>
      </c>
      <c r="E36" s="145" t="s">
        <v>91</v>
      </c>
      <c r="F36" s="145" t="s">
        <v>167</v>
      </c>
      <c r="G36" s="145" t="s">
        <v>245</v>
      </c>
      <c r="H36" s="145" t="s">
        <v>246</v>
      </c>
      <c r="I36" s="23">
        <v>30000</v>
      </c>
      <c r="J36" s="23">
        <v>30000</v>
      </c>
      <c r="K36" s="23">
        <v>30000</v>
      </c>
      <c r="L36" s="23"/>
      <c r="M36" s="23"/>
      <c r="N36" s="149"/>
      <c r="O36" s="149"/>
      <c r="P36" s="149"/>
      <c r="Q36" s="23"/>
      <c r="R36" s="23"/>
      <c r="S36" s="23"/>
      <c r="T36" s="23"/>
      <c r="U36" s="110"/>
      <c r="V36" s="23"/>
      <c r="W36" s="23"/>
    </row>
    <row r="37" ht="22.5" customHeight="1" spans="1:23">
      <c r="A37" s="144" t="s">
        <v>297</v>
      </c>
      <c r="B37" s="24"/>
      <c r="C37" s="24"/>
      <c r="D37" s="24"/>
      <c r="E37" s="24"/>
      <c r="F37" s="24"/>
      <c r="G37" s="24"/>
      <c r="H37" s="24"/>
      <c r="I37" s="23">
        <v>78492</v>
      </c>
      <c r="J37" s="23">
        <v>78492</v>
      </c>
      <c r="K37" s="23">
        <v>78492</v>
      </c>
      <c r="L37" s="23"/>
      <c r="M37" s="23"/>
      <c r="N37" s="149"/>
      <c r="O37" s="149"/>
      <c r="P37" s="149"/>
      <c r="Q37" s="23"/>
      <c r="R37" s="23"/>
      <c r="S37" s="23"/>
      <c r="T37" s="23"/>
      <c r="U37" s="110"/>
      <c r="V37" s="23"/>
      <c r="W37" s="23"/>
    </row>
    <row r="38" ht="22.5" customHeight="1" spans="1:23">
      <c r="A38" s="145" t="s">
        <v>298</v>
      </c>
      <c r="B38" s="145" t="s">
        <v>299</v>
      </c>
      <c r="C38" s="21" t="s">
        <v>297</v>
      </c>
      <c r="D38" s="145" t="s">
        <v>72</v>
      </c>
      <c r="E38" s="145" t="s">
        <v>102</v>
      </c>
      <c r="F38" s="145" t="s">
        <v>175</v>
      </c>
      <c r="G38" s="145" t="s">
        <v>289</v>
      </c>
      <c r="H38" s="145" t="s">
        <v>290</v>
      </c>
      <c r="I38" s="23">
        <v>78492</v>
      </c>
      <c r="J38" s="23">
        <v>78492</v>
      </c>
      <c r="K38" s="23">
        <v>78492</v>
      </c>
      <c r="L38" s="23"/>
      <c r="M38" s="23"/>
      <c r="N38" s="149"/>
      <c r="O38" s="149"/>
      <c r="P38" s="149"/>
      <c r="Q38" s="23"/>
      <c r="R38" s="23"/>
      <c r="S38" s="23"/>
      <c r="T38" s="23"/>
      <c r="U38" s="110"/>
      <c r="V38" s="23"/>
      <c r="W38" s="23"/>
    </row>
    <row r="39" ht="22.5" customHeight="1" spans="1:23">
      <c r="A39" s="33" t="s">
        <v>114</v>
      </c>
      <c r="B39" s="34"/>
      <c r="C39" s="34"/>
      <c r="D39" s="34"/>
      <c r="E39" s="34"/>
      <c r="F39" s="34"/>
      <c r="G39" s="34"/>
      <c r="H39" s="35"/>
      <c r="I39" s="23">
        <v>4806732</v>
      </c>
      <c r="J39" s="23">
        <v>4806732</v>
      </c>
      <c r="K39" s="150">
        <v>4806732</v>
      </c>
      <c r="L39" s="23"/>
      <c r="M39" s="23"/>
      <c r="N39" s="149"/>
      <c r="O39" s="149"/>
      <c r="P39" s="149"/>
      <c r="Q39" s="23"/>
      <c r="R39" s="23"/>
      <c r="S39" s="23"/>
      <c r="T39" s="23"/>
      <c r="U39" s="152"/>
      <c r="V39" s="23"/>
      <c r="W39" s="23"/>
    </row>
  </sheetData>
  <mergeCells count="40">
    <mergeCell ref="A2:W2"/>
    <mergeCell ref="A3:H3"/>
    <mergeCell ref="J4:M4"/>
    <mergeCell ref="N4:P4"/>
    <mergeCell ref="R4:W4"/>
    <mergeCell ref="A9:C9"/>
    <mergeCell ref="A9:C9"/>
    <mergeCell ref="A11:C11"/>
    <mergeCell ref="A14:C14"/>
    <mergeCell ref="A18:C18"/>
    <mergeCell ref="A20:C20"/>
    <mergeCell ref="A22:C22"/>
    <mergeCell ref="A24:C24"/>
    <mergeCell ref="A27:C27"/>
    <mergeCell ref="A29:C29"/>
    <mergeCell ref="A35:C35"/>
    <mergeCell ref="A37:C37"/>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7"/>
  <sheetViews>
    <sheetView showZeros="0" topLeftCell="A63" workbookViewId="0">
      <selection activeCell="B14" sqref="B14"/>
    </sheetView>
  </sheetViews>
  <sheetFormatPr defaultColWidth="10.7"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00" t="s">
        <v>300</v>
      </c>
    </row>
    <row r="2" ht="36.75" customHeight="1" spans="1:10">
      <c r="A2" s="4" t="s">
        <v>301</v>
      </c>
      <c r="B2" s="5"/>
      <c r="C2" s="5"/>
      <c r="D2" s="5"/>
      <c r="E2" s="5"/>
      <c r="F2" s="67"/>
      <c r="G2" s="5"/>
      <c r="H2" s="67"/>
      <c r="I2" s="67"/>
      <c r="J2" s="5"/>
    </row>
    <row r="3" ht="17.25" customHeight="1" spans="1:2">
      <c r="A3" s="56" t="str">
        <f>"单位名称："&amp;"维西傈僳族自治县公安局"</f>
        <v>单位名称：维西傈僳族自治县公安局</v>
      </c>
      <c r="B3" s="57"/>
    </row>
    <row r="4" ht="44.25" customHeight="1" spans="1:10">
      <c r="A4" s="46" t="s">
        <v>302</v>
      </c>
      <c r="B4" s="46" t="s">
        <v>303</v>
      </c>
      <c r="C4" s="46" t="s">
        <v>304</v>
      </c>
      <c r="D4" s="46" t="s">
        <v>305</v>
      </c>
      <c r="E4" s="46" t="s">
        <v>306</v>
      </c>
      <c r="F4" s="58" t="s">
        <v>307</v>
      </c>
      <c r="G4" s="46" t="s">
        <v>308</v>
      </c>
      <c r="H4" s="58" t="s">
        <v>309</v>
      </c>
      <c r="I4" s="58" t="s">
        <v>310</v>
      </c>
      <c r="J4" s="46" t="s">
        <v>311</v>
      </c>
    </row>
    <row r="5" ht="19.5" customHeight="1" spans="1:10">
      <c r="A5" s="137">
        <v>1</v>
      </c>
      <c r="B5" s="137">
        <v>2</v>
      </c>
      <c r="C5" s="137">
        <v>3</v>
      </c>
      <c r="D5" s="137">
        <v>4</v>
      </c>
      <c r="E5" s="137">
        <v>5</v>
      </c>
      <c r="F5" s="137">
        <v>6</v>
      </c>
      <c r="G5" s="137">
        <v>7</v>
      </c>
      <c r="H5" s="137">
        <v>8</v>
      </c>
      <c r="I5" s="137">
        <v>9</v>
      </c>
      <c r="J5" s="137">
        <v>10</v>
      </c>
    </row>
    <row r="6" ht="22.5" customHeight="1" spans="1:10">
      <c r="A6" s="138" t="s">
        <v>72</v>
      </c>
      <c r="B6" s="59"/>
      <c r="C6" s="59"/>
      <c r="D6" s="59"/>
      <c r="E6" s="138"/>
      <c r="F6" s="59"/>
      <c r="G6" s="138"/>
      <c r="H6" s="59"/>
      <c r="I6" s="59"/>
      <c r="J6" s="138"/>
    </row>
    <row r="7" ht="22.5" customHeight="1" spans="1:10">
      <c r="A7" s="138" t="str">
        <f>"   "&amp;"2026年辅警改制工资保障本级保障资金"</f>
        <v>   2026年辅警改制工资保障本级保障资金</v>
      </c>
      <c r="B7" s="139" t="s">
        <v>312</v>
      </c>
      <c r="C7" s="140"/>
      <c r="D7" s="140"/>
      <c r="E7" s="140"/>
      <c r="F7" s="141"/>
      <c r="G7" s="140"/>
      <c r="H7" s="141"/>
      <c r="I7" s="141"/>
      <c r="J7" s="140"/>
    </row>
    <row r="8" ht="22.5" customHeight="1" spans="1:10">
      <c r="A8" s="138"/>
      <c r="B8" s="139"/>
      <c r="C8" s="140" t="s">
        <v>313</v>
      </c>
      <c r="D8" s="140" t="s">
        <v>314</v>
      </c>
      <c r="E8" s="140" t="s">
        <v>315</v>
      </c>
      <c r="F8" s="141" t="s">
        <v>316</v>
      </c>
      <c r="G8" s="140" t="s">
        <v>317</v>
      </c>
      <c r="H8" s="141" t="s">
        <v>318</v>
      </c>
      <c r="I8" s="141" t="s">
        <v>319</v>
      </c>
      <c r="J8" s="140" t="s">
        <v>315</v>
      </c>
    </row>
    <row r="9" ht="22.5" customHeight="1" spans="1:10">
      <c r="A9" s="24"/>
      <c r="B9" s="24"/>
      <c r="C9" s="140" t="s">
        <v>313</v>
      </c>
      <c r="D9" s="140" t="s">
        <v>320</v>
      </c>
      <c r="E9" s="140" t="s">
        <v>321</v>
      </c>
      <c r="F9" s="141" t="s">
        <v>316</v>
      </c>
      <c r="G9" s="140" t="s">
        <v>322</v>
      </c>
      <c r="H9" s="141" t="s">
        <v>323</v>
      </c>
      <c r="I9" s="141" t="s">
        <v>319</v>
      </c>
      <c r="J9" s="140" t="s">
        <v>321</v>
      </c>
    </row>
    <row r="10" ht="22.5" customHeight="1" spans="1:10">
      <c r="A10" s="24"/>
      <c r="B10" s="24"/>
      <c r="C10" s="140" t="s">
        <v>324</v>
      </c>
      <c r="D10" s="140" t="s">
        <v>325</v>
      </c>
      <c r="E10" s="140" t="s">
        <v>326</v>
      </c>
      <c r="F10" s="141" t="s">
        <v>316</v>
      </c>
      <c r="G10" s="140" t="s">
        <v>327</v>
      </c>
      <c r="H10" s="141" t="s">
        <v>323</v>
      </c>
      <c r="I10" s="141" t="s">
        <v>328</v>
      </c>
      <c r="J10" s="140" t="s">
        <v>326</v>
      </c>
    </row>
    <row r="11" ht="22.5" customHeight="1" spans="1:10">
      <c r="A11" s="24"/>
      <c r="B11" s="24"/>
      <c r="C11" s="140" t="s">
        <v>329</v>
      </c>
      <c r="D11" s="140" t="s">
        <v>330</v>
      </c>
      <c r="E11" s="140" t="s">
        <v>331</v>
      </c>
      <c r="F11" s="141" t="s">
        <v>332</v>
      </c>
      <c r="G11" s="140" t="s">
        <v>333</v>
      </c>
      <c r="H11" s="141" t="s">
        <v>323</v>
      </c>
      <c r="I11" s="141" t="s">
        <v>319</v>
      </c>
      <c r="J11" s="140" t="s">
        <v>331</v>
      </c>
    </row>
    <row r="12" ht="22.5" customHeight="1" spans="1:10">
      <c r="A12" s="138" t="str">
        <f>"   "&amp;"‘平安维西’乡镇视频监控建设项目专项资金"</f>
        <v>   ‘平安维西’乡镇视频监控建设项目专项资金</v>
      </c>
      <c r="B12" s="139" t="s">
        <v>334</v>
      </c>
      <c r="C12" s="24"/>
      <c r="D12" s="24"/>
      <c r="E12" s="24"/>
      <c r="F12" s="24"/>
      <c r="G12" s="24"/>
      <c r="H12" s="24"/>
      <c r="I12" s="24"/>
      <c r="J12" s="24"/>
    </row>
    <row r="13" ht="22.5" customHeight="1" spans="1:10">
      <c r="A13" s="24"/>
      <c r="B13" s="24"/>
      <c r="C13" s="140" t="s">
        <v>313</v>
      </c>
      <c r="D13" s="140" t="s">
        <v>314</v>
      </c>
      <c r="E13" s="140" t="s">
        <v>335</v>
      </c>
      <c r="F13" s="141" t="s">
        <v>332</v>
      </c>
      <c r="G13" s="140" t="s">
        <v>336</v>
      </c>
      <c r="H13" s="141" t="s">
        <v>337</v>
      </c>
      <c r="I13" s="141" t="s">
        <v>319</v>
      </c>
      <c r="J13" s="140" t="s">
        <v>338</v>
      </c>
    </row>
    <row r="14" ht="22.5" customHeight="1" spans="1:10">
      <c r="A14" s="24"/>
      <c r="B14" s="24"/>
      <c r="C14" s="140" t="s">
        <v>313</v>
      </c>
      <c r="D14" s="140" t="s">
        <v>314</v>
      </c>
      <c r="E14" s="140" t="s">
        <v>339</v>
      </c>
      <c r="F14" s="141" t="s">
        <v>332</v>
      </c>
      <c r="G14" s="140" t="s">
        <v>340</v>
      </c>
      <c r="H14" s="141" t="s">
        <v>341</v>
      </c>
      <c r="I14" s="141" t="s">
        <v>319</v>
      </c>
      <c r="J14" s="140" t="s">
        <v>342</v>
      </c>
    </row>
    <row r="15" ht="22.5" customHeight="1" spans="1:10">
      <c r="A15" s="24"/>
      <c r="B15" s="24"/>
      <c r="C15" s="140" t="s">
        <v>324</v>
      </c>
      <c r="D15" s="140" t="s">
        <v>343</v>
      </c>
      <c r="E15" s="140" t="s">
        <v>344</v>
      </c>
      <c r="F15" s="141" t="s">
        <v>332</v>
      </c>
      <c r="G15" s="140" t="s">
        <v>345</v>
      </c>
      <c r="H15" s="141" t="s">
        <v>323</v>
      </c>
      <c r="I15" s="141" t="s">
        <v>319</v>
      </c>
      <c r="J15" s="140" t="s">
        <v>346</v>
      </c>
    </row>
    <row r="16" ht="22.5" customHeight="1" spans="1:10">
      <c r="A16" s="24"/>
      <c r="B16" s="24"/>
      <c r="C16" s="140" t="s">
        <v>324</v>
      </c>
      <c r="D16" s="140" t="s">
        <v>325</v>
      </c>
      <c r="E16" s="140" t="s">
        <v>347</v>
      </c>
      <c r="F16" s="141" t="s">
        <v>332</v>
      </c>
      <c r="G16" s="140" t="s">
        <v>348</v>
      </c>
      <c r="H16" s="141" t="s">
        <v>323</v>
      </c>
      <c r="I16" s="141" t="s">
        <v>319</v>
      </c>
      <c r="J16" s="140" t="s">
        <v>349</v>
      </c>
    </row>
    <row r="17" ht="22.5" customHeight="1" spans="1:10">
      <c r="A17" s="24"/>
      <c r="B17" s="24"/>
      <c r="C17" s="140" t="s">
        <v>324</v>
      </c>
      <c r="D17" s="140" t="s">
        <v>325</v>
      </c>
      <c r="E17" s="140" t="s">
        <v>350</v>
      </c>
      <c r="F17" s="141" t="s">
        <v>332</v>
      </c>
      <c r="G17" s="140" t="s">
        <v>351</v>
      </c>
      <c r="H17" s="141" t="s">
        <v>323</v>
      </c>
      <c r="I17" s="141" t="s">
        <v>319</v>
      </c>
      <c r="J17" s="140" t="s">
        <v>352</v>
      </c>
    </row>
    <row r="18" ht="22.5" customHeight="1" spans="1:10">
      <c r="A18" s="24"/>
      <c r="B18" s="24"/>
      <c r="C18" s="140" t="s">
        <v>324</v>
      </c>
      <c r="D18" s="140" t="s">
        <v>325</v>
      </c>
      <c r="E18" s="140" t="s">
        <v>353</v>
      </c>
      <c r="F18" s="141" t="s">
        <v>332</v>
      </c>
      <c r="G18" s="140" t="s">
        <v>354</v>
      </c>
      <c r="H18" s="141" t="s">
        <v>323</v>
      </c>
      <c r="I18" s="141" t="s">
        <v>319</v>
      </c>
      <c r="J18" s="140" t="s">
        <v>355</v>
      </c>
    </row>
    <row r="19" ht="22.5" customHeight="1" spans="1:10">
      <c r="A19" s="24"/>
      <c r="B19" s="24"/>
      <c r="C19" s="140" t="s">
        <v>324</v>
      </c>
      <c r="D19" s="140" t="s">
        <v>325</v>
      </c>
      <c r="E19" s="140" t="s">
        <v>356</v>
      </c>
      <c r="F19" s="141" t="s">
        <v>316</v>
      </c>
      <c r="G19" s="140" t="s">
        <v>348</v>
      </c>
      <c r="H19" s="141" t="s">
        <v>323</v>
      </c>
      <c r="I19" s="141" t="s">
        <v>319</v>
      </c>
      <c r="J19" s="140" t="s">
        <v>357</v>
      </c>
    </row>
    <row r="20" ht="22.5" customHeight="1" spans="1:10">
      <c r="A20" s="24"/>
      <c r="B20" s="24"/>
      <c r="C20" s="140" t="s">
        <v>329</v>
      </c>
      <c r="D20" s="140" t="s">
        <v>330</v>
      </c>
      <c r="E20" s="140" t="s">
        <v>358</v>
      </c>
      <c r="F20" s="141" t="s">
        <v>359</v>
      </c>
      <c r="G20" s="140" t="s">
        <v>345</v>
      </c>
      <c r="H20" s="141" t="s">
        <v>341</v>
      </c>
      <c r="I20" s="141" t="s">
        <v>319</v>
      </c>
      <c r="J20" s="140" t="s">
        <v>360</v>
      </c>
    </row>
    <row r="21" ht="22.5" customHeight="1" spans="1:10">
      <c r="A21" s="24"/>
      <c r="B21" s="24"/>
      <c r="C21" s="140" t="s">
        <v>329</v>
      </c>
      <c r="D21" s="140" t="s">
        <v>330</v>
      </c>
      <c r="E21" s="140" t="s">
        <v>361</v>
      </c>
      <c r="F21" s="141" t="s">
        <v>332</v>
      </c>
      <c r="G21" s="140" t="s">
        <v>351</v>
      </c>
      <c r="H21" s="141" t="s">
        <v>323</v>
      </c>
      <c r="I21" s="141" t="s">
        <v>319</v>
      </c>
      <c r="J21" s="140" t="s">
        <v>362</v>
      </c>
    </row>
    <row r="22" ht="22.5" customHeight="1" spans="1:10">
      <c r="A22" s="138" t="str">
        <f>"   "&amp;"行政参公部门办公经费"</f>
        <v>   行政参公部门办公经费</v>
      </c>
      <c r="B22" s="139" t="s">
        <v>363</v>
      </c>
      <c r="C22" s="24"/>
      <c r="D22" s="24"/>
      <c r="E22" s="24"/>
      <c r="F22" s="24"/>
      <c r="G22" s="24"/>
      <c r="H22" s="24"/>
      <c r="I22" s="24"/>
      <c r="J22" s="24"/>
    </row>
    <row r="23" ht="22.5" customHeight="1" spans="1:10">
      <c r="A23" s="24"/>
      <c r="B23" s="24"/>
      <c r="C23" s="140" t="s">
        <v>313</v>
      </c>
      <c r="D23" s="140" t="s">
        <v>314</v>
      </c>
      <c r="E23" s="140" t="s">
        <v>364</v>
      </c>
      <c r="F23" s="141" t="s">
        <v>316</v>
      </c>
      <c r="G23" s="140" t="s">
        <v>163</v>
      </c>
      <c r="H23" s="141" t="s">
        <v>318</v>
      </c>
      <c r="I23" s="141" t="s">
        <v>319</v>
      </c>
      <c r="J23" s="140" t="s">
        <v>364</v>
      </c>
    </row>
    <row r="24" ht="22.5" customHeight="1" spans="1:10">
      <c r="A24" s="24"/>
      <c r="B24" s="24"/>
      <c r="C24" s="140" t="s">
        <v>313</v>
      </c>
      <c r="D24" s="140" t="s">
        <v>365</v>
      </c>
      <c r="E24" s="140" t="s">
        <v>366</v>
      </c>
      <c r="F24" s="141" t="s">
        <v>332</v>
      </c>
      <c r="G24" s="140" t="s">
        <v>367</v>
      </c>
      <c r="H24" s="141" t="s">
        <v>323</v>
      </c>
      <c r="I24" s="141" t="s">
        <v>319</v>
      </c>
      <c r="J24" s="140" t="s">
        <v>366</v>
      </c>
    </row>
    <row r="25" ht="22.5" customHeight="1" spans="1:10">
      <c r="A25" s="24"/>
      <c r="B25" s="24"/>
      <c r="C25" s="140" t="s">
        <v>313</v>
      </c>
      <c r="D25" s="140" t="s">
        <v>320</v>
      </c>
      <c r="E25" s="140" t="s">
        <v>368</v>
      </c>
      <c r="F25" s="141" t="s">
        <v>332</v>
      </c>
      <c r="G25" s="140" t="s">
        <v>369</v>
      </c>
      <c r="H25" s="141" t="s">
        <v>323</v>
      </c>
      <c r="I25" s="141" t="s">
        <v>319</v>
      </c>
      <c r="J25" s="140" t="s">
        <v>368</v>
      </c>
    </row>
    <row r="26" ht="22.5" customHeight="1" spans="1:10">
      <c r="A26" s="24"/>
      <c r="B26" s="24"/>
      <c r="C26" s="140" t="s">
        <v>324</v>
      </c>
      <c r="D26" s="140" t="s">
        <v>325</v>
      </c>
      <c r="E26" s="140" t="s">
        <v>370</v>
      </c>
      <c r="F26" s="141" t="s">
        <v>332</v>
      </c>
      <c r="G26" s="140" t="s">
        <v>371</v>
      </c>
      <c r="H26" s="141" t="s">
        <v>323</v>
      </c>
      <c r="I26" s="141" t="s">
        <v>319</v>
      </c>
      <c r="J26" s="140" t="s">
        <v>370</v>
      </c>
    </row>
    <row r="27" ht="22.5" customHeight="1" spans="1:10">
      <c r="A27" s="24"/>
      <c r="B27" s="24"/>
      <c r="C27" s="140" t="s">
        <v>329</v>
      </c>
      <c r="D27" s="140" t="s">
        <v>330</v>
      </c>
      <c r="E27" s="140" t="s">
        <v>330</v>
      </c>
      <c r="F27" s="141" t="s">
        <v>332</v>
      </c>
      <c r="G27" s="140" t="s">
        <v>372</v>
      </c>
      <c r="H27" s="141" t="s">
        <v>323</v>
      </c>
      <c r="I27" s="141" t="s">
        <v>319</v>
      </c>
      <c r="J27" s="140" t="s">
        <v>330</v>
      </c>
    </row>
    <row r="28" ht="22.5" customHeight="1" spans="1:10">
      <c r="A28" s="24"/>
      <c r="B28" s="24"/>
      <c r="C28" s="140" t="s">
        <v>373</v>
      </c>
      <c r="D28" s="140" t="s">
        <v>374</v>
      </c>
      <c r="E28" s="140" t="s">
        <v>295</v>
      </c>
      <c r="F28" s="141" t="s">
        <v>316</v>
      </c>
      <c r="G28" s="140" t="s">
        <v>375</v>
      </c>
      <c r="H28" s="141" t="s">
        <v>376</v>
      </c>
      <c r="I28" s="141" t="s">
        <v>319</v>
      </c>
      <c r="J28" s="140" t="s">
        <v>295</v>
      </c>
    </row>
    <row r="29" ht="22.5" customHeight="1" spans="1:10">
      <c r="A29" s="138" t="str">
        <f>"   "&amp;"辅警工作经费"</f>
        <v>   辅警工作经费</v>
      </c>
      <c r="B29" s="139" t="s">
        <v>377</v>
      </c>
      <c r="C29" s="24"/>
      <c r="D29" s="24"/>
      <c r="E29" s="24"/>
      <c r="F29" s="24"/>
      <c r="G29" s="24"/>
      <c r="H29" s="24"/>
      <c r="I29" s="24"/>
      <c r="J29" s="24"/>
    </row>
    <row r="30" ht="22.5" customHeight="1" spans="1:10">
      <c r="A30" s="24"/>
      <c r="B30" s="24"/>
      <c r="C30" s="140" t="s">
        <v>313</v>
      </c>
      <c r="D30" s="140" t="s">
        <v>314</v>
      </c>
      <c r="E30" s="140" t="s">
        <v>378</v>
      </c>
      <c r="F30" s="141" t="s">
        <v>332</v>
      </c>
      <c r="G30" s="140" t="s">
        <v>317</v>
      </c>
      <c r="H30" s="141" t="s">
        <v>318</v>
      </c>
      <c r="I30" s="141" t="s">
        <v>319</v>
      </c>
      <c r="J30" s="140" t="s">
        <v>378</v>
      </c>
    </row>
    <row r="31" ht="22.5" customHeight="1" spans="1:10">
      <c r="A31" s="24"/>
      <c r="B31" s="24"/>
      <c r="C31" s="140" t="s">
        <v>313</v>
      </c>
      <c r="D31" s="140" t="s">
        <v>320</v>
      </c>
      <c r="E31" s="140" t="s">
        <v>379</v>
      </c>
      <c r="F31" s="141" t="s">
        <v>332</v>
      </c>
      <c r="G31" s="140" t="s">
        <v>380</v>
      </c>
      <c r="H31" s="141" t="s">
        <v>323</v>
      </c>
      <c r="I31" s="141" t="s">
        <v>328</v>
      </c>
      <c r="J31" s="140" t="s">
        <v>379</v>
      </c>
    </row>
    <row r="32" ht="22.5" customHeight="1" spans="1:10">
      <c r="A32" s="24"/>
      <c r="B32" s="24"/>
      <c r="C32" s="140" t="s">
        <v>324</v>
      </c>
      <c r="D32" s="140" t="s">
        <v>381</v>
      </c>
      <c r="E32" s="140" t="s">
        <v>326</v>
      </c>
      <c r="F32" s="141" t="s">
        <v>332</v>
      </c>
      <c r="G32" s="140" t="s">
        <v>327</v>
      </c>
      <c r="H32" s="141" t="s">
        <v>323</v>
      </c>
      <c r="I32" s="141" t="s">
        <v>328</v>
      </c>
      <c r="J32" s="140" t="s">
        <v>326</v>
      </c>
    </row>
    <row r="33" ht="22.5" customHeight="1" spans="1:10">
      <c r="A33" s="24"/>
      <c r="B33" s="24"/>
      <c r="C33" s="140" t="s">
        <v>329</v>
      </c>
      <c r="D33" s="140" t="s">
        <v>330</v>
      </c>
      <c r="E33" s="140" t="s">
        <v>382</v>
      </c>
      <c r="F33" s="141" t="s">
        <v>332</v>
      </c>
      <c r="G33" s="140" t="s">
        <v>333</v>
      </c>
      <c r="H33" s="141" t="s">
        <v>323</v>
      </c>
      <c r="I33" s="141" t="s">
        <v>319</v>
      </c>
      <c r="J33" s="140" t="s">
        <v>382</v>
      </c>
    </row>
    <row r="34" ht="22.5" customHeight="1" spans="1:10">
      <c r="A34" s="24"/>
      <c r="B34" s="24"/>
      <c r="C34" s="140" t="s">
        <v>373</v>
      </c>
      <c r="D34" s="140" t="s">
        <v>374</v>
      </c>
      <c r="E34" s="140" t="s">
        <v>383</v>
      </c>
      <c r="F34" s="141" t="s">
        <v>316</v>
      </c>
      <c r="G34" s="140" t="s">
        <v>384</v>
      </c>
      <c r="H34" s="141" t="s">
        <v>376</v>
      </c>
      <c r="I34" s="141" t="s">
        <v>319</v>
      </c>
      <c r="J34" s="140" t="s">
        <v>383</v>
      </c>
    </row>
    <row r="35" ht="22.5" customHeight="1" spans="1:10">
      <c r="A35" s="138" t="str">
        <f>"   "&amp;"遗属生活补助资金"</f>
        <v>   遗属生活补助资金</v>
      </c>
      <c r="B35" s="139" t="s">
        <v>312</v>
      </c>
      <c r="C35" s="24"/>
      <c r="D35" s="24"/>
      <c r="E35" s="24"/>
      <c r="F35" s="24"/>
      <c r="G35" s="24"/>
      <c r="H35" s="24"/>
      <c r="I35" s="24"/>
      <c r="J35" s="24"/>
    </row>
    <row r="36" ht="22.5" customHeight="1" spans="1:10">
      <c r="A36" s="24"/>
      <c r="B36" s="24"/>
      <c r="C36" s="140" t="s">
        <v>313</v>
      </c>
      <c r="D36" s="140" t="s">
        <v>314</v>
      </c>
      <c r="E36" s="140" t="s">
        <v>385</v>
      </c>
      <c r="F36" s="141" t="s">
        <v>316</v>
      </c>
      <c r="G36" s="140" t="s">
        <v>386</v>
      </c>
      <c r="H36" s="141" t="s">
        <v>318</v>
      </c>
      <c r="I36" s="141" t="s">
        <v>319</v>
      </c>
      <c r="J36" s="140" t="s">
        <v>385</v>
      </c>
    </row>
    <row r="37" ht="22.5" customHeight="1" spans="1:10">
      <c r="A37" s="24"/>
      <c r="B37" s="24"/>
      <c r="C37" s="140" t="s">
        <v>313</v>
      </c>
      <c r="D37" s="140" t="s">
        <v>314</v>
      </c>
      <c r="E37" s="140" t="s">
        <v>387</v>
      </c>
      <c r="F37" s="141" t="s">
        <v>316</v>
      </c>
      <c r="G37" s="140" t="s">
        <v>345</v>
      </c>
      <c r="H37" s="141" t="s">
        <v>318</v>
      </c>
      <c r="I37" s="141" t="s">
        <v>319</v>
      </c>
      <c r="J37" s="140" t="s">
        <v>388</v>
      </c>
    </row>
    <row r="38" ht="22.5" customHeight="1" spans="1:10">
      <c r="A38" s="24"/>
      <c r="B38" s="24"/>
      <c r="C38" s="140" t="s">
        <v>313</v>
      </c>
      <c r="D38" s="140" t="s">
        <v>320</v>
      </c>
      <c r="E38" s="140" t="s">
        <v>389</v>
      </c>
      <c r="F38" s="141" t="s">
        <v>316</v>
      </c>
      <c r="G38" s="140" t="s">
        <v>390</v>
      </c>
      <c r="H38" s="141" t="s">
        <v>323</v>
      </c>
      <c r="I38" s="141" t="s">
        <v>319</v>
      </c>
      <c r="J38" s="140" t="s">
        <v>389</v>
      </c>
    </row>
    <row r="39" ht="22.5" customHeight="1" spans="1:10">
      <c r="A39" s="24"/>
      <c r="B39" s="24"/>
      <c r="C39" s="140" t="s">
        <v>324</v>
      </c>
      <c r="D39" s="140" t="s">
        <v>325</v>
      </c>
      <c r="E39" s="140" t="s">
        <v>391</v>
      </c>
      <c r="F39" s="141" t="s">
        <v>316</v>
      </c>
      <c r="G39" s="140" t="s">
        <v>392</v>
      </c>
      <c r="H39" s="141" t="s">
        <v>323</v>
      </c>
      <c r="I39" s="141" t="s">
        <v>328</v>
      </c>
      <c r="J39" s="140" t="s">
        <v>393</v>
      </c>
    </row>
    <row r="40" ht="22.5" customHeight="1" spans="1:10">
      <c r="A40" s="24"/>
      <c r="B40" s="24"/>
      <c r="C40" s="140" t="s">
        <v>329</v>
      </c>
      <c r="D40" s="140" t="s">
        <v>330</v>
      </c>
      <c r="E40" s="140" t="s">
        <v>394</v>
      </c>
      <c r="F40" s="141" t="s">
        <v>332</v>
      </c>
      <c r="G40" s="140" t="s">
        <v>369</v>
      </c>
      <c r="H40" s="141" t="s">
        <v>323</v>
      </c>
      <c r="I40" s="141" t="s">
        <v>319</v>
      </c>
      <c r="J40" s="140" t="s">
        <v>395</v>
      </c>
    </row>
    <row r="41" ht="22.5" customHeight="1" spans="1:10">
      <c r="A41" s="24"/>
      <c r="B41" s="24"/>
      <c r="C41" s="140" t="s">
        <v>329</v>
      </c>
      <c r="D41" s="140" t="s">
        <v>330</v>
      </c>
      <c r="E41" s="140" t="s">
        <v>396</v>
      </c>
      <c r="F41" s="141" t="s">
        <v>332</v>
      </c>
      <c r="G41" s="140" t="s">
        <v>333</v>
      </c>
      <c r="H41" s="141" t="s">
        <v>323</v>
      </c>
      <c r="I41" s="141" t="s">
        <v>319</v>
      </c>
      <c r="J41" s="140" t="s">
        <v>396</v>
      </c>
    </row>
    <row r="42" ht="22.5" customHeight="1" spans="1:10">
      <c r="A42" s="138" t="str">
        <f>"   "&amp;"武警迪庆支队维西中队保障经费"</f>
        <v>   武警迪庆支队维西中队保障经费</v>
      </c>
      <c r="B42" s="139" t="s">
        <v>397</v>
      </c>
      <c r="C42" s="24"/>
      <c r="D42" s="24"/>
      <c r="E42" s="24"/>
      <c r="F42" s="24"/>
      <c r="G42" s="24"/>
      <c r="H42" s="24"/>
      <c r="I42" s="24"/>
      <c r="J42" s="24"/>
    </row>
    <row r="43" ht="22.5" customHeight="1" spans="1:10">
      <c r="A43" s="24"/>
      <c r="B43" s="24"/>
      <c r="C43" s="140" t="s">
        <v>313</v>
      </c>
      <c r="D43" s="140" t="s">
        <v>314</v>
      </c>
      <c r="E43" s="140" t="s">
        <v>398</v>
      </c>
      <c r="F43" s="141" t="s">
        <v>332</v>
      </c>
      <c r="G43" s="140" t="s">
        <v>399</v>
      </c>
      <c r="H43" s="141" t="s">
        <v>400</v>
      </c>
      <c r="I43" s="141" t="s">
        <v>319</v>
      </c>
      <c r="J43" s="140" t="s">
        <v>401</v>
      </c>
    </row>
    <row r="44" ht="22.5" customHeight="1" spans="1:10">
      <c r="A44" s="24"/>
      <c r="B44" s="24"/>
      <c r="C44" s="140" t="s">
        <v>313</v>
      </c>
      <c r="D44" s="140" t="s">
        <v>314</v>
      </c>
      <c r="E44" s="140" t="s">
        <v>402</v>
      </c>
      <c r="F44" s="141" t="s">
        <v>332</v>
      </c>
      <c r="G44" s="140" t="s">
        <v>159</v>
      </c>
      <c r="H44" s="141" t="s">
        <v>403</v>
      </c>
      <c r="I44" s="141" t="s">
        <v>319</v>
      </c>
      <c r="J44" s="140" t="s">
        <v>404</v>
      </c>
    </row>
    <row r="45" ht="22.5" customHeight="1" spans="1:10">
      <c r="A45" s="24"/>
      <c r="B45" s="24"/>
      <c r="C45" s="140" t="s">
        <v>313</v>
      </c>
      <c r="D45" s="140" t="s">
        <v>365</v>
      </c>
      <c r="E45" s="140" t="s">
        <v>405</v>
      </c>
      <c r="F45" s="141" t="s">
        <v>332</v>
      </c>
      <c r="G45" s="140" t="s">
        <v>348</v>
      </c>
      <c r="H45" s="141" t="s">
        <v>323</v>
      </c>
      <c r="I45" s="141" t="s">
        <v>319</v>
      </c>
      <c r="J45" s="140" t="s">
        <v>405</v>
      </c>
    </row>
    <row r="46" ht="22.5" customHeight="1" spans="1:10">
      <c r="A46" s="24"/>
      <c r="B46" s="24"/>
      <c r="C46" s="140" t="s">
        <v>313</v>
      </c>
      <c r="D46" s="140" t="s">
        <v>365</v>
      </c>
      <c r="E46" s="140" t="s">
        <v>406</v>
      </c>
      <c r="F46" s="141" t="s">
        <v>332</v>
      </c>
      <c r="G46" s="140" t="s">
        <v>348</v>
      </c>
      <c r="H46" s="141" t="s">
        <v>323</v>
      </c>
      <c r="I46" s="141" t="s">
        <v>319</v>
      </c>
      <c r="J46" s="140" t="s">
        <v>406</v>
      </c>
    </row>
    <row r="47" ht="22.5" customHeight="1" spans="1:10">
      <c r="A47" s="24"/>
      <c r="B47" s="24"/>
      <c r="C47" s="140" t="s">
        <v>313</v>
      </c>
      <c r="D47" s="140" t="s">
        <v>320</v>
      </c>
      <c r="E47" s="140" t="s">
        <v>407</v>
      </c>
      <c r="F47" s="141" t="s">
        <v>332</v>
      </c>
      <c r="G47" s="140" t="s">
        <v>408</v>
      </c>
      <c r="H47" s="141" t="s">
        <v>409</v>
      </c>
      <c r="I47" s="141" t="s">
        <v>319</v>
      </c>
      <c r="J47" s="140" t="s">
        <v>410</v>
      </c>
    </row>
    <row r="48" ht="22.5" customHeight="1" spans="1:10">
      <c r="A48" s="24"/>
      <c r="B48" s="24"/>
      <c r="C48" s="140" t="s">
        <v>313</v>
      </c>
      <c r="D48" s="140" t="s">
        <v>320</v>
      </c>
      <c r="E48" s="140" t="s">
        <v>411</v>
      </c>
      <c r="F48" s="141" t="s">
        <v>332</v>
      </c>
      <c r="G48" s="140" t="s">
        <v>348</v>
      </c>
      <c r="H48" s="141" t="s">
        <v>323</v>
      </c>
      <c r="I48" s="141" t="s">
        <v>319</v>
      </c>
      <c r="J48" s="140" t="s">
        <v>412</v>
      </c>
    </row>
    <row r="49" ht="22.5" customHeight="1" spans="1:10">
      <c r="A49" s="24"/>
      <c r="B49" s="24"/>
      <c r="C49" s="140" t="s">
        <v>313</v>
      </c>
      <c r="D49" s="140" t="s">
        <v>320</v>
      </c>
      <c r="E49" s="140" t="s">
        <v>413</v>
      </c>
      <c r="F49" s="141" t="s">
        <v>332</v>
      </c>
      <c r="G49" s="140" t="s">
        <v>348</v>
      </c>
      <c r="H49" s="141" t="s">
        <v>323</v>
      </c>
      <c r="I49" s="141" t="s">
        <v>319</v>
      </c>
      <c r="J49" s="140" t="s">
        <v>414</v>
      </c>
    </row>
    <row r="50" ht="22.5" customHeight="1" spans="1:10">
      <c r="A50" s="24"/>
      <c r="B50" s="24"/>
      <c r="C50" s="140" t="s">
        <v>324</v>
      </c>
      <c r="D50" s="140" t="s">
        <v>325</v>
      </c>
      <c r="E50" s="140" t="s">
        <v>415</v>
      </c>
      <c r="F50" s="141" t="s">
        <v>316</v>
      </c>
      <c r="G50" s="140" t="s">
        <v>327</v>
      </c>
      <c r="H50" s="141" t="s">
        <v>323</v>
      </c>
      <c r="I50" s="141" t="s">
        <v>328</v>
      </c>
      <c r="J50" s="140" t="s">
        <v>416</v>
      </c>
    </row>
    <row r="51" ht="22.5" customHeight="1" spans="1:10">
      <c r="A51" s="24"/>
      <c r="B51" s="24"/>
      <c r="C51" s="140" t="s">
        <v>324</v>
      </c>
      <c r="D51" s="140" t="s">
        <v>325</v>
      </c>
      <c r="E51" s="140" t="s">
        <v>417</v>
      </c>
      <c r="F51" s="141" t="s">
        <v>316</v>
      </c>
      <c r="G51" s="140" t="s">
        <v>418</v>
      </c>
      <c r="H51" s="141" t="s">
        <v>323</v>
      </c>
      <c r="I51" s="141" t="s">
        <v>328</v>
      </c>
      <c r="J51" s="140" t="s">
        <v>419</v>
      </c>
    </row>
    <row r="52" ht="22.5" customHeight="1" spans="1:10">
      <c r="A52" s="24"/>
      <c r="B52" s="24"/>
      <c r="C52" s="140" t="s">
        <v>329</v>
      </c>
      <c r="D52" s="140" t="s">
        <v>330</v>
      </c>
      <c r="E52" s="140" t="s">
        <v>396</v>
      </c>
      <c r="F52" s="141" t="s">
        <v>316</v>
      </c>
      <c r="G52" s="140" t="s">
        <v>351</v>
      </c>
      <c r="H52" s="141" t="s">
        <v>323</v>
      </c>
      <c r="I52" s="141" t="s">
        <v>319</v>
      </c>
      <c r="J52" s="140" t="s">
        <v>420</v>
      </c>
    </row>
    <row r="53" ht="22.5" customHeight="1" spans="1:10">
      <c r="A53" s="24"/>
      <c r="B53" s="24"/>
      <c r="C53" s="140" t="s">
        <v>329</v>
      </c>
      <c r="D53" s="140" t="s">
        <v>330</v>
      </c>
      <c r="E53" s="140" t="s">
        <v>421</v>
      </c>
      <c r="F53" s="141" t="s">
        <v>332</v>
      </c>
      <c r="G53" s="140" t="s">
        <v>351</v>
      </c>
      <c r="H53" s="141" t="s">
        <v>323</v>
      </c>
      <c r="I53" s="141" t="s">
        <v>319</v>
      </c>
      <c r="J53" s="140" t="s">
        <v>422</v>
      </c>
    </row>
    <row r="54" ht="22.5" customHeight="1" spans="1:10">
      <c r="A54" s="138" t="str">
        <f>"   "&amp;"城市视频监控维护专项资金"</f>
        <v>   城市视频监控维护专项资金</v>
      </c>
      <c r="B54" s="139" t="s">
        <v>423</v>
      </c>
      <c r="C54" s="24"/>
      <c r="D54" s="24"/>
      <c r="E54" s="24"/>
      <c r="F54" s="24"/>
      <c r="G54" s="24"/>
      <c r="H54" s="24"/>
      <c r="I54" s="24"/>
      <c r="J54" s="24"/>
    </row>
    <row r="55" ht="22.5" customHeight="1" spans="1:10">
      <c r="A55" s="24"/>
      <c r="B55" s="24"/>
      <c r="C55" s="140" t="s">
        <v>313</v>
      </c>
      <c r="D55" s="140" t="s">
        <v>314</v>
      </c>
      <c r="E55" s="140" t="s">
        <v>424</v>
      </c>
      <c r="F55" s="141" t="s">
        <v>316</v>
      </c>
      <c r="G55" s="140" t="s">
        <v>425</v>
      </c>
      <c r="H55" s="141" t="s">
        <v>337</v>
      </c>
      <c r="I55" s="141" t="s">
        <v>319</v>
      </c>
      <c r="J55" s="140" t="s">
        <v>424</v>
      </c>
    </row>
    <row r="56" ht="22.5" customHeight="1" spans="1:10">
      <c r="A56" s="24"/>
      <c r="B56" s="24"/>
      <c r="C56" s="140" t="s">
        <v>313</v>
      </c>
      <c r="D56" s="140" t="s">
        <v>314</v>
      </c>
      <c r="E56" s="140" t="s">
        <v>426</v>
      </c>
      <c r="F56" s="141" t="s">
        <v>332</v>
      </c>
      <c r="G56" s="140" t="s">
        <v>348</v>
      </c>
      <c r="H56" s="141" t="s">
        <v>323</v>
      </c>
      <c r="I56" s="141" t="s">
        <v>319</v>
      </c>
      <c r="J56" s="140" t="s">
        <v>427</v>
      </c>
    </row>
    <row r="57" ht="22.5" customHeight="1" spans="1:10">
      <c r="A57" s="24"/>
      <c r="B57" s="24"/>
      <c r="C57" s="140" t="s">
        <v>313</v>
      </c>
      <c r="D57" s="140" t="s">
        <v>365</v>
      </c>
      <c r="E57" s="140" t="s">
        <v>428</v>
      </c>
      <c r="F57" s="141" t="s">
        <v>332</v>
      </c>
      <c r="G57" s="140" t="s">
        <v>348</v>
      </c>
      <c r="H57" s="141" t="s">
        <v>323</v>
      </c>
      <c r="I57" s="141" t="s">
        <v>319</v>
      </c>
      <c r="J57" s="140" t="s">
        <v>429</v>
      </c>
    </row>
    <row r="58" ht="22.5" customHeight="1" spans="1:10">
      <c r="A58" s="24"/>
      <c r="B58" s="24"/>
      <c r="C58" s="140" t="s">
        <v>313</v>
      </c>
      <c r="D58" s="140" t="s">
        <v>365</v>
      </c>
      <c r="E58" s="140" t="s">
        <v>430</v>
      </c>
      <c r="F58" s="141" t="s">
        <v>332</v>
      </c>
      <c r="G58" s="140" t="s">
        <v>348</v>
      </c>
      <c r="H58" s="141" t="s">
        <v>323</v>
      </c>
      <c r="I58" s="141" t="s">
        <v>319</v>
      </c>
      <c r="J58" s="140" t="s">
        <v>431</v>
      </c>
    </row>
    <row r="59" ht="22.5" customHeight="1" spans="1:10">
      <c r="A59" s="24"/>
      <c r="B59" s="24"/>
      <c r="C59" s="140" t="s">
        <v>313</v>
      </c>
      <c r="D59" s="140" t="s">
        <v>365</v>
      </c>
      <c r="E59" s="140" t="s">
        <v>347</v>
      </c>
      <c r="F59" s="141" t="s">
        <v>332</v>
      </c>
      <c r="G59" s="140" t="s">
        <v>348</v>
      </c>
      <c r="H59" s="141" t="s">
        <v>323</v>
      </c>
      <c r="I59" s="141" t="s">
        <v>319</v>
      </c>
      <c r="J59" s="140" t="s">
        <v>432</v>
      </c>
    </row>
    <row r="60" ht="22.5" customHeight="1" spans="1:10">
      <c r="A60" s="24"/>
      <c r="B60" s="24"/>
      <c r="C60" s="140" t="s">
        <v>324</v>
      </c>
      <c r="D60" s="140" t="s">
        <v>325</v>
      </c>
      <c r="E60" s="140" t="s">
        <v>433</v>
      </c>
      <c r="F60" s="141" t="s">
        <v>316</v>
      </c>
      <c r="G60" s="140" t="s">
        <v>434</v>
      </c>
      <c r="H60" s="141" t="s">
        <v>323</v>
      </c>
      <c r="I60" s="141" t="s">
        <v>328</v>
      </c>
      <c r="J60" s="140" t="s">
        <v>433</v>
      </c>
    </row>
    <row r="61" ht="22.5" customHeight="1" spans="1:10">
      <c r="A61" s="24"/>
      <c r="B61" s="24"/>
      <c r="C61" s="140" t="s">
        <v>324</v>
      </c>
      <c r="D61" s="140" t="s">
        <v>325</v>
      </c>
      <c r="E61" s="140" t="s">
        <v>435</v>
      </c>
      <c r="F61" s="141" t="s">
        <v>332</v>
      </c>
      <c r="G61" s="140" t="s">
        <v>351</v>
      </c>
      <c r="H61" s="141" t="s">
        <v>323</v>
      </c>
      <c r="I61" s="141" t="s">
        <v>319</v>
      </c>
      <c r="J61" s="140" t="s">
        <v>436</v>
      </c>
    </row>
    <row r="62" ht="22.5" customHeight="1" spans="1:10">
      <c r="A62" s="24"/>
      <c r="B62" s="24"/>
      <c r="C62" s="140" t="s">
        <v>329</v>
      </c>
      <c r="D62" s="140" t="s">
        <v>330</v>
      </c>
      <c r="E62" s="140" t="s">
        <v>358</v>
      </c>
      <c r="F62" s="141" t="s">
        <v>359</v>
      </c>
      <c r="G62" s="140" t="s">
        <v>345</v>
      </c>
      <c r="H62" s="141" t="s">
        <v>341</v>
      </c>
      <c r="I62" s="141" t="s">
        <v>319</v>
      </c>
      <c r="J62" s="140" t="s">
        <v>360</v>
      </c>
    </row>
    <row r="63" ht="22.5" customHeight="1" spans="1:10">
      <c r="A63" s="24"/>
      <c r="B63" s="24"/>
      <c r="C63" s="140" t="s">
        <v>329</v>
      </c>
      <c r="D63" s="140" t="s">
        <v>330</v>
      </c>
      <c r="E63" s="140" t="s">
        <v>361</v>
      </c>
      <c r="F63" s="141" t="s">
        <v>332</v>
      </c>
      <c r="G63" s="140" t="s">
        <v>351</v>
      </c>
      <c r="H63" s="141" t="s">
        <v>323</v>
      </c>
      <c r="I63" s="141" t="s">
        <v>319</v>
      </c>
      <c r="J63" s="140" t="s">
        <v>362</v>
      </c>
    </row>
    <row r="64" ht="22.5" customHeight="1" spans="1:10">
      <c r="A64" s="138" t="str">
        <f>"   "&amp;"公检法司部门公安工作经费"</f>
        <v>   公检法司部门公安工作经费</v>
      </c>
      <c r="B64" s="139" t="s">
        <v>312</v>
      </c>
      <c r="C64" s="24"/>
      <c r="D64" s="24"/>
      <c r="E64" s="24"/>
      <c r="F64" s="24"/>
      <c r="G64" s="24"/>
      <c r="H64" s="24"/>
      <c r="I64" s="24"/>
      <c r="J64" s="24"/>
    </row>
    <row r="65" ht="22.5" customHeight="1" spans="1:10">
      <c r="A65" s="24"/>
      <c r="B65" s="24"/>
      <c r="C65" s="140" t="s">
        <v>313</v>
      </c>
      <c r="D65" s="140" t="s">
        <v>314</v>
      </c>
      <c r="E65" s="140" t="s">
        <v>437</v>
      </c>
      <c r="F65" s="141" t="s">
        <v>316</v>
      </c>
      <c r="G65" s="140" t="s">
        <v>438</v>
      </c>
      <c r="H65" s="141" t="s">
        <v>318</v>
      </c>
      <c r="I65" s="141" t="s">
        <v>319</v>
      </c>
      <c r="J65" s="140" t="s">
        <v>439</v>
      </c>
    </row>
    <row r="66" ht="22.5" customHeight="1" spans="1:10">
      <c r="A66" s="24"/>
      <c r="B66" s="24"/>
      <c r="C66" s="140" t="s">
        <v>313</v>
      </c>
      <c r="D66" s="140" t="s">
        <v>314</v>
      </c>
      <c r="E66" s="140" t="s">
        <v>440</v>
      </c>
      <c r="F66" s="141" t="s">
        <v>332</v>
      </c>
      <c r="G66" s="140" t="s">
        <v>345</v>
      </c>
      <c r="H66" s="141" t="s">
        <v>441</v>
      </c>
      <c r="I66" s="141" t="s">
        <v>319</v>
      </c>
      <c r="J66" s="140" t="s">
        <v>442</v>
      </c>
    </row>
    <row r="67" ht="22.5" customHeight="1" spans="1:10">
      <c r="A67" s="24"/>
      <c r="B67" s="24"/>
      <c r="C67" s="140" t="s">
        <v>313</v>
      </c>
      <c r="D67" s="140" t="s">
        <v>314</v>
      </c>
      <c r="E67" s="140" t="s">
        <v>443</v>
      </c>
      <c r="F67" s="141" t="s">
        <v>316</v>
      </c>
      <c r="G67" s="140" t="s">
        <v>444</v>
      </c>
      <c r="H67" s="141" t="s">
        <v>445</v>
      </c>
      <c r="I67" s="141" t="s">
        <v>319</v>
      </c>
      <c r="J67" s="140" t="s">
        <v>446</v>
      </c>
    </row>
    <row r="68" ht="22.5" customHeight="1" spans="1:10">
      <c r="A68" s="24"/>
      <c r="B68" s="24"/>
      <c r="C68" s="140" t="s">
        <v>324</v>
      </c>
      <c r="D68" s="140" t="s">
        <v>325</v>
      </c>
      <c r="E68" s="140" t="s">
        <v>391</v>
      </c>
      <c r="F68" s="141" t="s">
        <v>316</v>
      </c>
      <c r="G68" s="140" t="s">
        <v>392</v>
      </c>
      <c r="H68" s="141" t="s">
        <v>323</v>
      </c>
      <c r="I68" s="141" t="s">
        <v>328</v>
      </c>
      <c r="J68" s="140" t="s">
        <v>447</v>
      </c>
    </row>
    <row r="69" ht="22.5" customHeight="1" spans="1:10">
      <c r="A69" s="24"/>
      <c r="B69" s="24"/>
      <c r="C69" s="140" t="s">
        <v>324</v>
      </c>
      <c r="D69" s="140" t="s">
        <v>325</v>
      </c>
      <c r="E69" s="140" t="s">
        <v>448</v>
      </c>
      <c r="F69" s="141" t="s">
        <v>316</v>
      </c>
      <c r="G69" s="140" t="s">
        <v>449</v>
      </c>
      <c r="H69" s="141" t="s">
        <v>323</v>
      </c>
      <c r="I69" s="141" t="s">
        <v>328</v>
      </c>
      <c r="J69" s="140" t="s">
        <v>450</v>
      </c>
    </row>
    <row r="70" ht="22.5" customHeight="1" spans="1:10">
      <c r="A70" s="24"/>
      <c r="B70" s="24"/>
      <c r="C70" s="140" t="s">
        <v>329</v>
      </c>
      <c r="D70" s="140" t="s">
        <v>330</v>
      </c>
      <c r="E70" s="140" t="s">
        <v>396</v>
      </c>
      <c r="F70" s="141" t="s">
        <v>332</v>
      </c>
      <c r="G70" s="140" t="s">
        <v>333</v>
      </c>
      <c r="H70" s="141" t="s">
        <v>323</v>
      </c>
      <c r="I70" s="141" t="s">
        <v>319</v>
      </c>
      <c r="J70" s="140" t="s">
        <v>451</v>
      </c>
    </row>
    <row r="71" ht="22.5" customHeight="1" spans="1:10">
      <c r="A71" s="24"/>
      <c r="B71" s="24"/>
      <c r="C71" s="140" t="s">
        <v>329</v>
      </c>
      <c r="D71" s="140" t="s">
        <v>330</v>
      </c>
      <c r="E71" s="140" t="s">
        <v>395</v>
      </c>
      <c r="F71" s="141" t="s">
        <v>332</v>
      </c>
      <c r="G71" s="140" t="s">
        <v>333</v>
      </c>
      <c r="H71" s="141" t="s">
        <v>323</v>
      </c>
      <c r="I71" s="141" t="s">
        <v>319</v>
      </c>
      <c r="J71" s="140" t="s">
        <v>452</v>
      </c>
    </row>
    <row r="72" ht="22.5" customHeight="1" spans="1:10">
      <c r="A72" s="138" t="str">
        <f>"   "&amp;"看守所在押人员保障经费"</f>
        <v>   看守所在押人员保障经费</v>
      </c>
      <c r="B72" s="139" t="s">
        <v>453</v>
      </c>
      <c r="C72" s="24"/>
      <c r="D72" s="24"/>
      <c r="E72" s="24"/>
      <c r="F72" s="24"/>
      <c r="G72" s="24"/>
      <c r="H72" s="24"/>
      <c r="I72" s="24"/>
      <c r="J72" s="24"/>
    </row>
    <row r="73" ht="22.5" customHeight="1" spans="1:10">
      <c r="A73" s="24"/>
      <c r="B73" s="24"/>
      <c r="C73" s="140" t="s">
        <v>313</v>
      </c>
      <c r="D73" s="140" t="s">
        <v>314</v>
      </c>
      <c r="E73" s="140" t="s">
        <v>454</v>
      </c>
      <c r="F73" s="141" t="s">
        <v>332</v>
      </c>
      <c r="G73" s="140" t="s">
        <v>455</v>
      </c>
      <c r="H73" s="141" t="s">
        <v>318</v>
      </c>
      <c r="I73" s="141" t="s">
        <v>319</v>
      </c>
      <c r="J73" s="140" t="s">
        <v>456</v>
      </c>
    </row>
    <row r="74" ht="22.5" customHeight="1" spans="1:10">
      <c r="A74" s="24"/>
      <c r="B74" s="24"/>
      <c r="C74" s="140" t="s">
        <v>313</v>
      </c>
      <c r="D74" s="140" t="s">
        <v>365</v>
      </c>
      <c r="E74" s="140" t="s">
        <v>457</v>
      </c>
      <c r="F74" s="141" t="s">
        <v>332</v>
      </c>
      <c r="G74" s="140" t="s">
        <v>369</v>
      </c>
      <c r="H74" s="141" t="s">
        <v>323</v>
      </c>
      <c r="I74" s="141" t="s">
        <v>319</v>
      </c>
      <c r="J74" s="140" t="s">
        <v>457</v>
      </c>
    </row>
    <row r="75" ht="22.5" customHeight="1" spans="1:10">
      <c r="A75" s="24"/>
      <c r="B75" s="24"/>
      <c r="C75" s="140" t="s">
        <v>313</v>
      </c>
      <c r="D75" s="140" t="s">
        <v>365</v>
      </c>
      <c r="E75" s="140" t="s">
        <v>458</v>
      </c>
      <c r="F75" s="141" t="s">
        <v>332</v>
      </c>
      <c r="G75" s="140" t="s">
        <v>369</v>
      </c>
      <c r="H75" s="141" t="s">
        <v>323</v>
      </c>
      <c r="I75" s="141" t="s">
        <v>319</v>
      </c>
      <c r="J75" s="140" t="s">
        <v>458</v>
      </c>
    </row>
    <row r="76" ht="22.5" customHeight="1" spans="1:10">
      <c r="A76" s="24"/>
      <c r="B76" s="24"/>
      <c r="C76" s="140" t="s">
        <v>313</v>
      </c>
      <c r="D76" s="140" t="s">
        <v>320</v>
      </c>
      <c r="E76" s="140" t="s">
        <v>459</v>
      </c>
      <c r="F76" s="141" t="s">
        <v>332</v>
      </c>
      <c r="G76" s="140" t="s">
        <v>369</v>
      </c>
      <c r="H76" s="141" t="s">
        <v>323</v>
      </c>
      <c r="I76" s="141" t="s">
        <v>319</v>
      </c>
      <c r="J76" s="140" t="s">
        <v>459</v>
      </c>
    </row>
    <row r="77" ht="22.5" customHeight="1" spans="1:10">
      <c r="A77" s="24"/>
      <c r="B77" s="24"/>
      <c r="C77" s="140" t="s">
        <v>324</v>
      </c>
      <c r="D77" s="140" t="s">
        <v>325</v>
      </c>
      <c r="E77" s="140" t="s">
        <v>460</v>
      </c>
      <c r="F77" s="141" t="s">
        <v>332</v>
      </c>
      <c r="G77" s="140" t="s">
        <v>461</v>
      </c>
      <c r="H77" s="141" t="s">
        <v>323</v>
      </c>
      <c r="I77" s="141" t="s">
        <v>319</v>
      </c>
      <c r="J77" s="140" t="s">
        <v>460</v>
      </c>
    </row>
    <row r="78" ht="22.5" customHeight="1" spans="1:10">
      <c r="A78" s="24"/>
      <c r="B78" s="24"/>
      <c r="C78" s="140" t="s">
        <v>329</v>
      </c>
      <c r="D78" s="140" t="s">
        <v>330</v>
      </c>
      <c r="E78" s="140" t="s">
        <v>462</v>
      </c>
      <c r="F78" s="141" t="s">
        <v>332</v>
      </c>
      <c r="G78" s="140" t="s">
        <v>333</v>
      </c>
      <c r="H78" s="141" t="s">
        <v>323</v>
      </c>
      <c r="I78" s="141" t="s">
        <v>319</v>
      </c>
      <c r="J78" s="140" t="s">
        <v>463</v>
      </c>
    </row>
    <row r="79" ht="22.5" customHeight="1" spans="1:10">
      <c r="A79" s="24"/>
      <c r="B79" s="24"/>
      <c r="C79" s="140" t="s">
        <v>373</v>
      </c>
      <c r="D79" s="140" t="s">
        <v>374</v>
      </c>
      <c r="E79" s="140" t="s">
        <v>464</v>
      </c>
      <c r="F79" s="141" t="s">
        <v>316</v>
      </c>
      <c r="G79" s="140" t="s">
        <v>465</v>
      </c>
      <c r="H79" s="141" t="s">
        <v>376</v>
      </c>
      <c r="I79" s="141" t="s">
        <v>319</v>
      </c>
      <c r="J79" s="140" t="s">
        <v>464</v>
      </c>
    </row>
    <row r="80" ht="22.5" customHeight="1" spans="1:10">
      <c r="A80" s="138" t="str">
        <f>"   "&amp;"城市智能交通系统运行维护经费"</f>
        <v>   城市智能交通系统运行维护经费</v>
      </c>
      <c r="B80" s="139" t="s">
        <v>466</v>
      </c>
      <c r="C80" s="24"/>
      <c r="D80" s="24"/>
      <c r="E80" s="24"/>
      <c r="F80" s="24"/>
      <c r="G80" s="24"/>
      <c r="H80" s="24"/>
      <c r="I80" s="24"/>
      <c r="J80" s="24"/>
    </row>
    <row r="81" ht="22.5" customHeight="1" spans="1:10">
      <c r="A81" s="24"/>
      <c r="B81" s="24"/>
      <c r="C81" s="140" t="s">
        <v>313</v>
      </c>
      <c r="D81" s="140" t="s">
        <v>314</v>
      </c>
      <c r="E81" s="140" t="s">
        <v>467</v>
      </c>
      <c r="F81" s="141" t="s">
        <v>316</v>
      </c>
      <c r="G81" s="140" t="s">
        <v>468</v>
      </c>
      <c r="H81" s="141" t="s">
        <v>341</v>
      </c>
      <c r="I81" s="141" t="s">
        <v>319</v>
      </c>
      <c r="J81" s="140" t="s">
        <v>469</v>
      </c>
    </row>
    <row r="82" ht="22.5" customHeight="1" spans="1:10">
      <c r="A82" s="24"/>
      <c r="B82" s="24"/>
      <c r="C82" s="140" t="s">
        <v>313</v>
      </c>
      <c r="D82" s="140" t="s">
        <v>365</v>
      </c>
      <c r="E82" s="140" t="s">
        <v>470</v>
      </c>
      <c r="F82" s="141" t="s">
        <v>332</v>
      </c>
      <c r="G82" s="140" t="s">
        <v>372</v>
      </c>
      <c r="H82" s="141" t="s">
        <v>323</v>
      </c>
      <c r="I82" s="141" t="s">
        <v>319</v>
      </c>
      <c r="J82" s="140" t="s">
        <v>470</v>
      </c>
    </row>
    <row r="83" ht="22.5" customHeight="1" spans="1:10">
      <c r="A83" s="24"/>
      <c r="B83" s="24"/>
      <c r="C83" s="140" t="s">
        <v>324</v>
      </c>
      <c r="D83" s="140" t="s">
        <v>325</v>
      </c>
      <c r="E83" s="140" t="s">
        <v>471</v>
      </c>
      <c r="F83" s="141" t="s">
        <v>332</v>
      </c>
      <c r="G83" s="140" t="s">
        <v>472</v>
      </c>
      <c r="H83" s="141" t="s">
        <v>409</v>
      </c>
      <c r="I83" s="141" t="s">
        <v>319</v>
      </c>
      <c r="J83" s="140" t="s">
        <v>473</v>
      </c>
    </row>
    <row r="84" ht="22.5" customHeight="1" spans="1:10">
      <c r="A84" s="24"/>
      <c r="B84" s="24"/>
      <c r="C84" s="140" t="s">
        <v>324</v>
      </c>
      <c r="D84" s="140" t="s">
        <v>381</v>
      </c>
      <c r="E84" s="140" t="s">
        <v>474</v>
      </c>
      <c r="F84" s="141" t="s">
        <v>332</v>
      </c>
      <c r="G84" s="140" t="s">
        <v>160</v>
      </c>
      <c r="H84" s="141" t="s">
        <v>475</v>
      </c>
      <c r="I84" s="141" t="s">
        <v>319</v>
      </c>
      <c r="J84" s="140" t="s">
        <v>476</v>
      </c>
    </row>
    <row r="85" ht="22.5" customHeight="1" spans="1:10">
      <c r="A85" s="24"/>
      <c r="B85" s="24"/>
      <c r="C85" s="140" t="s">
        <v>329</v>
      </c>
      <c r="D85" s="140" t="s">
        <v>330</v>
      </c>
      <c r="E85" s="140" t="s">
        <v>477</v>
      </c>
      <c r="F85" s="141" t="s">
        <v>316</v>
      </c>
      <c r="G85" s="140" t="s">
        <v>372</v>
      </c>
      <c r="H85" s="141" t="s">
        <v>323</v>
      </c>
      <c r="I85" s="141" t="s">
        <v>328</v>
      </c>
      <c r="J85" s="140" t="s">
        <v>478</v>
      </c>
    </row>
    <row r="86" ht="22.5" customHeight="1" spans="1:10">
      <c r="A86" s="138" t="str">
        <f>"   "&amp;"车管物资采购经费、检验鉴定费、车辆拖移费、办公经费、交通安全宣传经费"</f>
        <v>   车管物资采购经费、检验鉴定费、车辆拖移费、办公经费、交通安全宣传经费</v>
      </c>
      <c r="B86" s="139" t="s">
        <v>479</v>
      </c>
      <c r="C86" s="24"/>
      <c r="D86" s="24"/>
      <c r="E86" s="24"/>
      <c r="F86" s="24"/>
      <c r="G86" s="24"/>
      <c r="H86" s="24"/>
      <c r="I86" s="24"/>
      <c r="J86" s="24"/>
    </row>
    <row r="87" ht="22.5" customHeight="1" spans="1:10">
      <c r="A87" s="24"/>
      <c r="B87" s="24"/>
      <c r="C87" s="140" t="s">
        <v>313</v>
      </c>
      <c r="D87" s="140" t="s">
        <v>314</v>
      </c>
      <c r="E87" s="140" t="s">
        <v>480</v>
      </c>
      <c r="F87" s="141" t="s">
        <v>332</v>
      </c>
      <c r="G87" s="140" t="s">
        <v>481</v>
      </c>
      <c r="H87" s="141" t="s">
        <v>482</v>
      </c>
      <c r="I87" s="141" t="s">
        <v>319</v>
      </c>
      <c r="J87" s="140" t="s">
        <v>480</v>
      </c>
    </row>
    <row r="88" ht="22.5" customHeight="1" spans="1:10">
      <c r="A88" s="24"/>
      <c r="B88" s="24"/>
      <c r="C88" s="140" t="s">
        <v>313</v>
      </c>
      <c r="D88" s="140" t="s">
        <v>314</v>
      </c>
      <c r="E88" s="140" t="s">
        <v>483</v>
      </c>
      <c r="F88" s="141" t="s">
        <v>332</v>
      </c>
      <c r="G88" s="140" t="s">
        <v>369</v>
      </c>
      <c r="H88" s="141" t="s">
        <v>403</v>
      </c>
      <c r="I88" s="141" t="s">
        <v>319</v>
      </c>
      <c r="J88" s="140" t="s">
        <v>483</v>
      </c>
    </row>
    <row r="89" ht="22.5" customHeight="1" spans="1:10">
      <c r="A89" s="24"/>
      <c r="B89" s="24"/>
      <c r="C89" s="140" t="s">
        <v>313</v>
      </c>
      <c r="D89" s="140" t="s">
        <v>365</v>
      </c>
      <c r="E89" s="140" t="s">
        <v>368</v>
      </c>
      <c r="F89" s="141" t="s">
        <v>332</v>
      </c>
      <c r="G89" s="140" t="s">
        <v>369</v>
      </c>
      <c r="H89" s="141" t="s">
        <v>323</v>
      </c>
      <c r="I89" s="141" t="s">
        <v>319</v>
      </c>
      <c r="J89" s="140" t="s">
        <v>368</v>
      </c>
    </row>
    <row r="90" ht="22.5" customHeight="1" spans="1:10">
      <c r="A90" s="24"/>
      <c r="B90" s="24"/>
      <c r="C90" s="140" t="s">
        <v>313</v>
      </c>
      <c r="D90" s="140" t="s">
        <v>320</v>
      </c>
      <c r="E90" s="140" t="s">
        <v>484</v>
      </c>
      <c r="F90" s="141" t="s">
        <v>332</v>
      </c>
      <c r="G90" s="140" t="s">
        <v>485</v>
      </c>
      <c r="H90" s="141" t="s">
        <v>475</v>
      </c>
      <c r="I90" s="141" t="s">
        <v>319</v>
      </c>
      <c r="J90" s="140" t="s">
        <v>484</v>
      </c>
    </row>
    <row r="91" ht="22.5" customHeight="1" spans="1:10">
      <c r="A91" s="24"/>
      <c r="B91" s="24"/>
      <c r="C91" s="140" t="s">
        <v>324</v>
      </c>
      <c r="D91" s="140" t="s">
        <v>325</v>
      </c>
      <c r="E91" s="140" t="s">
        <v>486</v>
      </c>
      <c r="F91" s="141" t="s">
        <v>332</v>
      </c>
      <c r="G91" s="140" t="s">
        <v>486</v>
      </c>
      <c r="H91" s="141" t="s">
        <v>323</v>
      </c>
      <c r="I91" s="141" t="s">
        <v>319</v>
      </c>
      <c r="J91" s="140" t="s">
        <v>486</v>
      </c>
    </row>
    <row r="92" ht="22.5" customHeight="1" spans="1:10">
      <c r="A92" s="24"/>
      <c r="B92" s="24"/>
      <c r="C92" s="140" t="s">
        <v>324</v>
      </c>
      <c r="D92" s="140" t="s">
        <v>381</v>
      </c>
      <c r="E92" s="140" t="s">
        <v>487</v>
      </c>
      <c r="F92" s="141" t="s">
        <v>332</v>
      </c>
      <c r="G92" s="140" t="s">
        <v>485</v>
      </c>
      <c r="H92" s="141" t="s">
        <v>475</v>
      </c>
      <c r="I92" s="141" t="s">
        <v>319</v>
      </c>
      <c r="J92" s="140" t="s">
        <v>487</v>
      </c>
    </row>
    <row r="93" ht="22.5" customHeight="1" spans="1:10">
      <c r="A93" s="24"/>
      <c r="B93" s="24"/>
      <c r="C93" s="140" t="s">
        <v>329</v>
      </c>
      <c r="D93" s="140" t="s">
        <v>330</v>
      </c>
      <c r="E93" s="140" t="s">
        <v>330</v>
      </c>
      <c r="F93" s="141" t="s">
        <v>332</v>
      </c>
      <c r="G93" s="140" t="s">
        <v>372</v>
      </c>
      <c r="H93" s="141" t="s">
        <v>323</v>
      </c>
      <c r="I93" s="141" t="s">
        <v>319</v>
      </c>
      <c r="J93" s="140" t="s">
        <v>330</v>
      </c>
    </row>
    <row r="94" ht="22.5" customHeight="1" spans="1:10">
      <c r="A94" s="24"/>
      <c r="B94" s="24"/>
      <c r="C94" s="140" t="s">
        <v>373</v>
      </c>
      <c r="D94" s="140" t="s">
        <v>374</v>
      </c>
      <c r="E94" s="140" t="s">
        <v>488</v>
      </c>
      <c r="F94" s="141" t="s">
        <v>316</v>
      </c>
      <c r="G94" s="140" t="s">
        <v>489</v>
      </c>
      <c r="H94" s="141" t="s">
        <v>376</v>
      </c>
      <c r="I94" s="141" t="s">
        <v>319</v>
      </c>
      <c r="J94" s="140" t="s">
        <v>488</v>
      </c>
    </row>
    <row r="95" ht="22.5" customHeight="1" spans="1:10">
      <c r="A95" s="24"/>
      <c r="B95" s="24"/>
      <c r="C95" s="140" t="s">
        <v>373</v>
      </c>
      <c r="D95" s="140" t="s">
        <v>374</v>
      </c>
      <c r="E95" s="140" t="s">
        <v>490</v>
      </c>
      <c r="F95" s="141" t="s">
        <v>316</v>
      </c>
      <c r="G95" s="140" t="s">
        <v>491</v>
      </c>
      <c r="H95" s="141" t="s">
        <v>376</v>
      </c>
      <c r="I95" s="141" t="s">
        <v>319</v>
      </c>
      <c r="J95" s="140" t="s">
        <v>490</v>
      </c>
    </row>
    <row r="96" ht="22.5" customHeight="1" spans="1:10">
      <c r="A96" s="24"/>
      <c r="B96" s="24"/>
      <c r="C96" s="140" t="s">
        <v>373</v>
      </c>
      <c r="D96" s="140" t="s">
        <v>374</v>
      </c>
      <c r="E96" s="140" t="s">
        <v>492</v>
      </c>
      <c r="F96" s="141" t="s">
        <v>316</v>
      </c>
      <c r="G96" s="140" t="s">
        <v>493</v>
      </c>
      <c r="H96" s="141" t="s">
        <v>376</v>
      </c>
      <c r="I96" s="141" t="s">
        <v>319</v>
      </c>
      <c r="J96" s="140" t="s">
        <v>492</v>
      </c>
    </row>
    <row r="97" ht="22.5" customHeight="1" spans="1:10">
      <c r="A97" s="24"/>
      <c r="B97" s="24"/>
      <c r="C97" s="140" t="s">
        <v>373</v>
      </c>
      <c r="D97" s="140" t="s">
        <v>374</v>
      </c>
      <c r="E97" s="140" t="s">
        <v>246</v>
      </c>
      <c r="F97" s="141" t="s">
        <v>316</v>
      </c>
      <c r="G97" s="140" t="s">
        <v>494</v>
      </c>
      <c r="H97" s="141" t="s">
        <v>376</v>
      </c>
      <c r="I97" s="141" t="s">
        <v>319</v>
      </c>
      <c r="J97" s="140" t="s">
        <v>246</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nn</cp:lastModifiedBy>
  <dcterms:created xsi:type="dcterms:W3CDTF">2026-02-09T07:39:00Z</dcterms:created>
  <dcterms:modified xsi:type="dcterms:W3CDTF">2026-06-08T02:09:52Z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67BDB5F13326440B99327F62F3AA2A82_13</vt:lpwstr>
  </property>
  <property fmtid="{D5CDD505-2E9C-101B-9397-08002B2CF9AE}" pid="3" name="KSOProductBuildVer">
    <vt:lpwstr>2052-12.8.2.18205</vt:lpwstr>
  </property>
  <property fmtid="{D5CDD505-2E9C-101B-9397-08002B2CF9AE}" pid="4" name="CalculationRule">
    <vt:i4>0</vt:i4>
  </property>
</Properties>
</file>